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20115" windowHeight="6540" activeTab="0"/>
  </bookViews>
  <sheets>
    <sheet name="Startovka" sheetId="1" r:id="rId1"/>
    <sheet name="Cíl" sheetId="2" state="hidden" r:id="rId2"/>
    <sheet name="Kategorie" sheetId="3" state="hidden" r:id="rId3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<sst xmlns="http://schemas.openxmlformats.org/spreadsheetml/2006/main" count="621" uniqueCount="236">
  <si>
    <t>Jméno</t>
  </si>
  <si>
    <t>startovní číslo</t>
  </si>
  <si>
    <t>Startovní čas</t>
  </si>
  <si>
    <t>čas v cíly</t>
  </si>
  <si>
    <t>výsledný čas</t>
  </si>
  <si>
    <t>Kategorie</t>
  </si>
  <si>
    <t>M40</t>
  </si>
  <si>
    <t>Celkové pořadí</t>
  </si>
  <si>
    <t>Ročník</t>
  </si>
  <si>
    <t>Oddíl</t>
  </si>
  <si>
    <t>Kategorie ženy</t>
  </si>
  <si>
    <t>Kategorie Muži</t>
  </si>
  <si>
    <t>M70</t>
  </si>
  <si>
    <t>M60</t>
  </si>
  <si>
    <t>M50</t>
  </si>
  <si>
    <t>Z20</t>
  </si>
  <si>
    <t>M20</t>
  </si>
  <si>
    <t>Pořadí v kategorii</t>
  </si>
  <si>
    <t>Jri</t>
  </si>
  <si>
    <t>Z35</t>
  </si>
  <si>
    <t>Z45</t>
  </si>
  <si>
    <t>Jky</t>
  </si>
  <si>
    <t>Z55</t>
  </si>
  <si>
    <t>Celkové pořadí Muži/Ženy</t>
  </si>
  <si>
    <t>Pohlaví M/Z</t>
  </si>
  <si>
    <t>Soukup Petr</t>
  </si>
  <si>
    <t>Schovánek Petr</t>
  </si>
  <si>
    <t>M</t>
  </si>
  <si>
    <t>Matula Štěpán</t>
  </si>
  <si>
    <t>Novák Radomír</t>
  </si>
  <si>
    <t>Uhlířské janovice</t>
  </si>
  <si>
    <t>Semerád Pavel</t>
  </si>
  <si>
    <t>Z</t>
  </si>
  <si>
    <t>Herda Jan</t>
  </si>
  <si>
    <t>SK Nymburk</t>
  </si>
  <si>
    <t>OSKI Tým</t>
  </si>
  <si>
    <t>Kubr Martin</t>
  </si>
  <si>
    <t>AC Laura</t>
  </si>
  <si>
    <t>Gololobov Michal</t>
  </si>
  <si>
    <t>Slovan Hradištko</t>
  </si>
  <si>
    <t>Šimon Miloš</t>
  </si>
  <si>
    <t>PSK Union</t>
  </si>
  <si>
    <t>Matějovský Pavel</t>
  </si>
  <si>
    <t>AVC / SABZO</t>
  </si>
  <si>
    <t>Doležal Tomáš</t>
  </si>
  <si>
    <t>AC BIT technologiesM</t>
  </si>
  <si>
    <t>Rychecký Tomáš</t>
  </si>
  <si>
    <t>HH Smíchov</t>
  </si>
  <si>
    <t>Chmela Jiří</t>
  </si>
  <si>
    <t>Sparta Košíře</t>
  </si>
  <si>
    <t>Kadeřábek Rudolf</t>
  </si>
  <si>
    <t>AVC praha</t>
  </si>
  <si>
    <t>Čapek Antonín</t>
  </si>
  <si>
    <t>Malíř Václav</t>
  </si>
  <si>
    <t>Loko Beroun</t>
  </si>
  <si>
    <t>Rataj Stanislav</t>
  </si>
  <si>
    <t>Sokol Sedlec-Prčisce</t>
  </si>
  <si>
    <t>Svoboda Jan</t>
  </si>
  <si>
    <t>Příbram</t>
  </si>
  <si>
    <t>Slabý Josef</t>
  </si>
  <si>
    <t>Votice</t>
  </si>
  <si>
    <t>Černý František</t>
  </si>
  <si>
    <t>Nové Město na Moravě</t>
  </si>
  <si>
    <t>Kynclová Zuzana</t>
  </si>
  <si>
    <t>Velké Popovice</t>
  </si>
  <si>
    <t>Polášková Pavlína</t>
  </si>
  <si>
    <t>Praha 7</t>
  </si>
  <si>
    <t>Gregorová Jitka</t>
  </si>
  <si>
    <t>Tržilová Iva</t>
  </si>
  <si>
    <t>Maraton Stav úpice</t>
  </si>
  <si>
    <t>Jamborová Dáša</t>
  </si>
  <si>
    <t>SC Radotín</t>
  </si>
  <si>
    <t>Poborská Helena</t>
  </si>
  <si>
    <t>Caccardo Francesca</t>
  </si>
  <si>
    <t>Borovičková Lenka</t>
  </si>
  <si>
    <t>Smola chůze Praha</t>
  </si>
  <si>
    <t>Praha</t>
  </si>
  <si>
    <t>Malý Miloslav</t>
  </si>
  <si>
    <t>Zbraslav</t>
  </si>
  <si>
    <t>Hruša Zddeňek</t>
  </si>
  <si>
    <t>Jirčany</t>
  </si>
  <si>
    <t>Smrčka Miloš</t>
  </si>
  <si>
    <t>BK Říčany</t>
  </si>
  <si>
    <t>Novák Pavel</t>
  </si>
  <si>
    <t>Liga 100</t>
  </si>
  <si>
    <t>Praha 3</t>
  </si>
  <si>
    <t>Jungman Josef</t>
  </si>
  <si>
    <t>Škrabálek Jan</t>
  </si>
  <si>
    <t>Krčský les</t>
  </si>
  <si>
    <t>Fliegl Miroslav</t>
  </si>
  <si>
    <t>Olymp Praha</t>
  </si>
  <si>
    <t>Sládeček Jakub</t>
  </si>
  <si>
    <t>SDH Senečnice</t>
  </si>
  <si>
    <t>Seeman Tomáš</t>
  </si>
  <si>
    <t>Medicina Praha</t>
  </si>
  <si>
    <t>Procházková Irena</t>
  </si>
  <si>
    <t>TJ Háje</t>
  </si>
  <si>
    <t>Slezáková Jana</t>
  </si>
  <si>
    <t>Hejvys intimate tým</t>
  </si>
  <si>
    <t>Pela Zbyněk</t>
  </si>
  <si>
    <t>SKI PAX Horní Maxov</t>
  </si>
  <si>
    <t>Šiml Jan</t>
  </si>
  <si>
    <t>NOVIS</t>
  </si>
  <si>
    <t>Březina Petr</t>
  </si>
  <si>
    <t>SABZO</t>
  </si>
  <si>
    <t>Sehnal Adrien</t>
  </si>
  <si>
    <t>Dukla Praha</t>
  </si>
  <si>
    <t>Paukert Milan</t>
  </si>
  <si>
    <t>Krejsa Václav</t>
  </si>
  <si>
    <t>BONBON</t>
  </si>
  <si>
    <t>Rock JAN</t>
  </si>
  <si>
    <t>Gregor Jaroslav</t>
  </si>
  <si>
    <t>AC OH</t>
  </si>
  <si>
    <t>Fenrych Tomáš</t>
  </si>
  <si>
    <t>Břevnov</t>
  </si>
  <si>
    <t>Jirásek Marek</t>
  </si>
  <si>
    <t>TNS AISA</t>
  </si>
  <si>
    <t>Nový Břetislav</t>
  </si>
  <si>
    <t>Petrouš Ivo</t>
  </si>
  <si>
    <t>Adam Petr</t>
  </si>
  <si>
    <t>Werner Petr</t>
  </si>
  <si>
    <t>Švarc Vladimír</t>
  </si>
  <si>
    <t>VHT-VS</t>
  </si>
  <si>
    <t>HavránekVladimír</t>
  </si>
  <si>
    <t>Kotva Braník</t>
  </si>
  <si>
    <t>Adámek Petr</t>
  </si>
  <si>
    <t>Prepsová Michaela</t>
  </si>
  <si>
    <t>Ostrava</t>
  </si>
  <si>
    <t>KERTEAM</t>
  </si>
  <si>
    <t>Digmayerová Ivana</t>
  </si>
  <si>
    <t>FOX</t>
  </si>
  <si>
    <t>Horká Jana</t>
  </si>
  <si>
    <t>Sokol Počáply</t>
  </si>
  <si>
    <t>Požgayová Jana</t>
  </si>
  <si>
    <t>Svobodová Dana</t>
  </si>
  <si>
    <t>Zeidlerová Jarmila</t>
  </si>
  <si>
    <t>AVC/SNB</t>
  </si>
  <si>
    <t>Setínková Zuzana</t>
  </si>
  <si>
    <t>DKP</t>
  </si>
  <si>
    <t>Truhlářová Helena</t>
  </si>
  <si>
    <t>TJ Sokol Kobylisy</t>
  </si>
  <si>
    <t>Vlachynská Libuše</t>
  </si>
  <si>
    <t>Mališová Karla</t>
  </si>
  <si>
    <t>USK Praha</t>
  </si>
  <si>
    <t>Dolejšová Jitka</t>
  </si>
  <si>
    <t>Flieglová Alena</t>
  </si>
  <si>
    <t>NHL</t>
  </si>
  <si>
    <t>Semerád Martin</t>
  </si>
  <si>
    <t>SPK Liberec</t>
  </si>
  <si>
    <t>Kubr Lukáš</t>
  </si>
  <si>
    <t>DeutschDavid</t>
  </si>
  <si>
    <t>Dolní Břežany</t>
  </si>
  <si>
    <t>Deutch Jan</t>
  </si>
  <si>
    <t>ASK Olympie Dolní Břežany</t>
  </si>
  <si>
    <t>Suchý Jan</t>
  </si>
  <si>
    <t>Durdová Michaela</t>
  </si>
  <si>
    <t>SK Jeseniova</t>
  </si>
  <si>
    <t>Kubrová Laura</t>
  </si>
  <si>
    <t>TJ Bohemians Praha</t>
  </si>
  <si>
    <t>Gololobovová Adéla</t>
  </si>
  <si>
    <t>Poborská Eliška</t>
  </si>
  <si>
    <t>Deutschová Kateřina</t>
  </si>
  <si>
    <t>ASK Slávia Praha</t>
  </si>
  <si>
    <t>Šmíd Tomáš</t>
  </si>
  <si>
    <t>AC Praha 1890</t>
  </si>
  <si>
    <t>HNHL</t>
  </si>
  <si>
    <t>Bednář Petr</t>
  </si>
  <si>
    <t>Praha 8</t>
  </si>
  <si>
    <t>Petrányi Radoslav</t>
  </si>
  <si>
    <t>NovéZámky</t>
  </si>
  <si>
    <t>Kubr Jaroslav 1990</t>
  </si>
  <si>
    <t>Polášek Miloslav</t>
  </si>
  <si>
    <t>Hybner Roman</t>
  </si>
  <si>
    <t>Running Mall</t>
  </si>
  <si>
    <t>Šandera Martin</t>
  </si>
  <si>
    <t>Oplatek Jiří</t>
  </si>
  <si>
    <t>Jobek Tomáš</t>
  </si>
  <si>
    <t>Nikl Richard</t>
  </si>
  <si>
    <t>Beránek Jan</t>
  </si>
  <si>
    <t>Mountain Access</t>
  </si>
  <si>
    <t>Clouseau Jacques</t>
  </si>
  <si>
    <t>Slácik Simeon</t>
  </si>
  <si>
    <t>Bradáč Jiří</t>
  </si>
  <si>
    <t>MPSV</t>
  </si>
  <si>
    <t>Kolář František</t>
  </si>
  <si>
    <t>Rysy</t>
  </si>
  <si>
    <t>Oberlander Jan</t>
  </si>
  <si>
    <t>Sokol Senohraby</t>
  </si>
  <si>
    <t>Polášek Jan Ferdinand</t>
  </si>
  <si>
    <t>VŠK MFF UK</t>
  </si>
  <si>
    <t>Hovorka Tomáš</t>
  </si>
  <si>
    <t>H.O.Boj</t>
  </si>
  <si>
    <t>Novák Lukáš</t>
  </si>
  <si>
    <t>AC Saké Kateřinky</t>
  </si>
  <si>
    <t>Machačka Jakub</t>
  </si>
  <si>
    <t>Slepička Pavel</t>
  </si>
  <si>
    <t>Slovák Dalibor</t>
  </si>
  <si>
    <t>Zacha Zbyněk</t>
  </si>
  <si>
    <t>FC PCP</t>
  </si>
  <si>
    <t>Fišer Jiří</t>
  </si>
  <si>
    <t>Slávia Praha</t>
  </si>
  <si>
    <t>Kulhavý Martin</t>
  </si>
  <si>
    <t>Chodov Praha</t>
  </si>
  <si>
    <t>Roztoky</t>
  </si>
  <si>
    <t>Vaněk Pavel</t>
  </si>
  <si>
    <t>Schovánek Milan</t>
  </si>
  <si>
    <t>Živný Michal</t>
  </si>
  <si>
    <t>Stromovka</t>
  </si>
  <si>
    <t>SlabýJosef</t>
  </si>
  <si>
    <t>Sedlec prčice</t>
  </si>
  <si>
    <t>Jindra David</t>
  </si>
  <si>
    <t>BRID team</t>
  </si>
  <si>
    <t>Kubr Václav</t>
  </si>
  <si>
    <t>Doležal Jaromír</t>
  </si>
  <si>
    <t>Urban Josef</t>
  </si>
  <si>
    <t>Diviš Martin</t>
  </si>
  <si>
    <t>SNB Praha</t>
  </si>
  <si>
    <t>Minčev Ivan</t>
  </si>
  <si>
    <t>Holub Jaroslav</t>
  </si>
  <si>
    <t>Němev Miloš</t>
  </si>
  <si>
    <t>Kratochvíl Miroslav</t>
  </si>
  <si>
    <t>Sokol Hlubočepy</t>
  </si>
  <si>
    <t>Burián Zdeněk</t>
  </si>
  <si>
    <t>RožánekVladimír</t>
  </si>
  <si>
    <t xml:space="preserve">Černý Václav </t>
  </si>
  <si>
    <t>Šnajberk Jiří</t>
  </si>
  <si>
    <t>Válek Jan</t>
  </si>
  <si>
    <t>Praha 5</t>
  </si>
  <si>
    <t>Novotný Petr</t>
  </si>
  <si>
    <t>Immer Jaroslav</t>
  </si>
  <si>
    <t>HevVys in team</t>
  </si>
  <si>
    <t>Dolejš Radomír</t>
  </si>
  <si>
    <t>AVC/SABZO</t>
  </si>
  <si>
    <t>korekce času</t>
  </si>
  <si>
    <t>Jobek Ondřej</t>
  </si>
  <si>
    <t>Poupa Petr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</si>
</sst>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h:mm:ss.0;@"/>
    <numFmt numFmtId="166" formatCode="ss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27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164" fontId="19" fillId="0" borderId="0" xfId="0" applyNumberFormat="1" applyFont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21" fillId="34" borderId="10" xfId="0" applyFont="1" applyFill="1" applyBorder="1" applyAlignment="1">
      <alignment horizontal="center" vertical="center" wrapText="1"/>
    </xf>
    <xf numFmtId="0" fontId="0" fillId="27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166" fontId="0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L127" comment="" totalsRowShown="0">
  <autoFilter ref="A1:L127"/>
  <tableColumns count="12">
    <tableColumn id="1" name="startovní číslo"/>
    <tableColumn id="2" name="Jméno"/>
    <tableColumn id="12" name="Ročník"/>
    <tableColumn id="13" name="Oddíl"/>
    <tableColumn id="14" name="Pohlaví M/Z"/>
    <tableColumn id="3" name="Startovní čas"/>
    <tableColumn id="4" name="čas v cíly"/>
    <tableColumn id="5" name="výsledný čas"/>
    <tableColumn id="9" name="Kategorie"/>
    <tableColumn id="10" name="Pořadí v kategorii"/>
    <tableColumn id="15" name="Celkové pořadí Muži/Ženy"/>
    <tableColumn id="11" name="Celkové pořadí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B1:C127" comment="" totalsRowShown="0">
  <autoFilter ref="B1:C127"/>
  <tableColumns count="2">
    <tableColumn id="1" name="startovní číslo"/>
    <tableColumn id="4" name="čas v cíl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A1:C115" comment="" totalsRowShown="0">
  <autoFilter ref="A1:C115"/>
  <tableColumns count="3">
    <tableColumn id="1" name="Ročník"/>
    <tableColumn id="2" name="Kategorie ženy"/>
    <tableColumn id="3" name="Kategorie Muž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7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140625" defaultRowHeight="15"/>
  <cols>
    <col min="1" max="1" width="9.8515625" style="0" customWidth="1"/>
    <col min="2" max="2" width="20.421875" style="0" customWidth="1"/>
    <col min="3" max="3" width="9.140625" style="0" bestFit="1" customWidth="1"/>
    <col min="4" max="4" width="25.28125" style="0" bestFit="1" customWidth="1"/>
    <col min="5" max="5" width="9.28125" style="0" customWidth="1"/>
    <col min="6" max="6" width="9.57421875" style="0" customWidth="1"/>
    <col min="7" max="7" width="10.8515625" style="0" customWidth="1"/>
    <col min="8" max="8" width="9.421875" style="7" customWidth="1"/>
    <col min="9" max="9" width="11.421875" style="0" customWidth="1"/>
    <col min="10" max="10" width="13.421875" style="10" bestFit="1" customWidth="1"/>
    <col min="11" max="11" width="15.140625" style="0" bestFit="1" customWidth="1"/>
    <col min="12" max="12" width="12.7109375" style="0" bestFit="1" customWidth="1"/>
    <col min="14" max="14" width="12.28125" style="0" bestFit="1" customWidth="1"/>
    <col min="15" max="15" width="4.57421875" style="0" bestFit="1" customWidth="1"/>
  </cols>
  <sheetData>
    <row r="1" spans="1:15" s="17" customFormat="1" ht="30">
      <c r="A1" s="3" t="s">
        <v>1</v>
      </c>
      <c r="B1" s="3" t="s">
        <v>0</v>
      </c>
      <c r="C1" s="3" t="s">
        <v>8</v>
      </c>
      <c r="D1" s="3" t="s">
        <v>9</v>
      </c>
      <c r="E1" s="3" t="s">
        <v>24</v>
      </c>
      <c r="F1" s="3" t="s">
        <v>2</v>
      </c>
      <c r="G1" s="5" t="s">
        <v>3</v>
      </c>
      <c r="H1" s="6" t="s">
        <v>4</v>
      </c>
      <c r="I1" s="16" t="s">
        <v>5</v>
      </c>
      <c r="J1" s="8" t="s">
        <v>17</v>
      </c>
      <c r="K1" s="5" t="s">
        <v>23</v>
      </c>
      <c r="L1" s="5" t="s">
        <v>7</v>
      </c>
      <c r="N1" s="15" t="s">
        <v>233</v>
      </c>
      <c r="O1" s="18">
        <v>0.0001388888888888889</v>
      </c>
    </row>
    <row r="2" spans="1:14" ht="15">
      <c r="A2" s="10">
        <v>82</v>
      </c>
      <c r="B2" s="10" t="s">
        <v>160</v>
      </c>
      <c r="C2" s="10">
        <v>2003</v>
      </c>
      <c r="D2" s="10" t="s">
        <v>156</v>
      </c>
      <c r="E2" s="11" t="s">
        <v>32</v>
      </c>
      <c r="F2" s="12">
        <v>0.009375</v>
      </c>
      <c r="G2" s="12">
        <f>VLOOKUP(Startovka!$A2,Cíl!$B$2:$C$127,2,0)+$O$1</f>
        <v>0.021018518518518516</v>
      </c>
      <c r="H2" s="13">
        <f>IF(ISERROR(IF(Startovka!$G2="","",Startovka!$G2-Startovka!$F2)),"",IF(Startovka!$G2="","",Startovka!$G2-Startovka!$F2))</f>
        <v>0.011643518518518517</v>
      </c>
      <c r="I2" s="14" t="str">
        <f>IF(Startovka!$E2="Z",VLOOKUP(Startovka!$C2,Kategorie!$A$2:$C$115,2,0),VLOOKUP(Startovka!$C2,Kategorie!$A$2:$C$115,3,0))</f>
        <v>Jky</v>
      </c>
      <c r="J2" s="9">
        <f>IF(Startovka!$H2="","",_xlfn.COUNTIFS(Startovka!$I$2:$I$127,Startovka!$I2,Startovka!$H$2:$H$127,"&lt;"&amp;Startovka!$H2,Startovka!$H$2:$H$127,"&lt;&gt;")+1)</f>
        <v>1</v>
      </c>
      <c r="K2" s="9">
        <f>IF(Startovka!$H2="","",_xlfn.COUNTIFS(Startovka!$E$2:$E$127,Startovka!$E2,Startovka!$H$2:$H$127,"&lt;"&amp;Startovka!$H2,Startovka!$H$2:$H$127,"&lt;&gt;")+1)</f>
        <v>3</v>
      </c>
      <c r="L2" s="9">
        <f>IF(ISERROR(RANK(Startovka!$H2,Startovka!$H$2:$H$127,1)),"",RANK(Startovka!$H2,Startovka!$H$2:$H$127,1))</f>
        <v>52</v>
      </c>
      <c r="M2" s="2"/>
      <c r="N2" s="2"/>
    </row>
    <row r="3" spans="1:12" ht="15">
      <c r="A3" s="10">
        <v>45</v>
      </c>
      <c r="B3" s="10" t="s">
        <v>157</v>
      </c>
      <c r="C3" s="10">
        <v>2001</v>
      </c>
      <c r="D3" s="10" t="s">
        <v>37</v>
      </c>
      <c r="E3" s="11" t="s">
        <v>32</v>
      </c>
      <c r="F3" s="12">
        <v>0.00509259259259259</v>
      </c>
      <c r="G3" s="12">
        <f>VLOOKUP(Startovka!$A3,Cíl!$B$2:$C$127,2,0)+$O$1</f>
        <v>0.016840277777777777</v>
      </c>
      <c r="H3" s="13">
        <f>IF(ISERROR(IF(Startovka!$G3="","",Startovka!$G3-Startovka!$F3)),"",IF(Startovka!$G3="","",Startovka!$G3-Startovka!$F3))</f>
        <v>0.011747685185185187</v>
      </c>
      <c r="I3" s="14" t="str">
        <f>IF(Startovka!$E3="Z",VLOOKUP(Startovka!$C3,Kategorie!$A$2:$C$115,2,0),VLOOKUP(Startovka!$C3,Kategorie!$A$2:$C$115,3,0))</f>
        <v>Jky</v>
      </c>
      <c r="J3" s="9">
        <f>IF(Startovka!$H3="","",_xlfn.COUNTIFS(Startovka!$I$2:$I$127,Startovka!$I3,Startovka!$H$2:$H$127,"&lt;"&amp;Startovka!$H3,Startovka!$H$2:$H$127,"&lt;&gt;")+1)</f>
        <v>2</v>
      </c>
      <c r="K3" s="9">
        <f>IF(Startovka!$H3="","",_xlfn.COUNTIFS(Startovka!$E$2:$E$127,Startovka!$E3,Startovka!$H$2:$H$127,"&lt;"&amp;Startovka!$H3,Startovka!$H$2:$H$127,"&lt;&gt;")+1)</f>
        <v>5</v>
      </c>
      <c r="L3" s="9">
        <f>IF(ISERROR(RANK(Startovka!$H3,Startovka!$H$2:$H$127,1)),"",RANK(Startovka!$H3,Startovka!$H$2:$H$127,1))</f>
        <v>56</v>
      </c>
    </row>
    <row r="4" spans="1:12" ht="15">
      <c r="A4" s="10">
        <v>36</v>
      </c>
      <c r="B4" s="10" t="s">
        <v>155</v>
      </c>
      <c r="C4" s="10">
        <v>2003</v>
      </c>
      <c r="D4" s="10" t="s">
        <v>156</v>
      </c>
      <c r="E4" s="11" t="s">
        <v>32</v>
      </c>
      <c r="F4" s="12">
        <v>0.00405092592592593</v>
      </c>
      <c r="G4" s="12">
        <f>VLOOKUP(Startovka!$A4,Cíl!$B$2:$C$127,2,0)+$O$1</f>
        <v>0.017291666666666667</v>
      </c>
      <c r="H4" s="13">
        <f>IF(ISERROR(IF(Startovka!$G4="","",Startovka!$G4-Startovka!$F4)),"",IF(Startovka!$G4="","",Startovka!$G4-Startovka!$F4))</f>
        <v>0.013240740740740737</v>
      </c>
      <c r="I4" s="14" t="str">
        <f>IF(Startovka!$E4="Z",VLOOKUP(Startovka!$C4,Kategorie!$A$2:$C$115,2,0),VLOOKUP(Startovka!$C4,Kategorie!$A$2:$C$115,3,0))</f>
        <v>Jky</v>
      </c>
      <c r="J4" s="9">
        <f>IF(Startovka!$H4="","",_xlfn.COUNTIFS(Startovka!$I$2:$I$127,Startovka!$I4,Startovka!$H$2:$H$127,"&lt;"&amp;Startovka!$H4,Startovka!$H$2:$H$127,"&lt;&gt;")+1)</f>
        <v>3</v>
      </c>
      <c r="K4" s="9">
        <f>IF(Startovka!$H4="","",_xlfn.COUNTIFS(Startovka!$E$2:$E$127,Startovka!$E4,Startovka!$H$2:$H$127,"&lt;"&amp;Startovka!$H4,Startovka!$H$2:$H$127,"&lt;&gt;")+1)</f>
        <v>11</v>
      </c>
      <c r="L4" s="9">
        <f>IF(ISERROR(RANK(Startovka!$H4,Startovka!$H$2:$H$127,1)),"",RANK(Startovka!$H4,Startovka!$H$2:$H$127,1))</f>
        <v>80</v>
      </c>
    </row>
    <row r="5" spans="1:12" ht="15">
      <c r="A5" s="10">
        <v>54</v>
      </c>
      <c r="B5" s="10" t="s">
        <v>159</v>
      </c>
      <c r="C5" s="10">
        <v>2005</v>
      </c>
      <c r="D5" s="10" t="s">
        <v>158</v>
      </c>
      <c r="E5" s="11" t="s">
        <v>32</v>
      </c>
      <c r="F5" s="12">
        <v>0.00613425925925926</v>
      </c>
      <c r="G5" s="12">
        <f>VLOOKUP(Startovka!$A5,Cíl!$B$2:$C$127,2,0)+$O$1</f>
        <v>0.022569444444444444</v>
      </c>
      <c r="H5" s="13">
        <f>IF(ISERROR(IF(Startovka!$G5="","",Startovka!$G5-Startovka!$F5)),"",IF(Startovka!$G5="","",Startovka!$G5-Startovka!$F5))</f>
        <v>0.016435185185185185</v>
      </c>
      <c r="I5" s="14" t="str">
        <f>IF(Startovka!$E5="Z",VLOOKUP(Startovka!$C5,Kategorie!$A$2:$C$115,2,0),VLOOKUP(Startovka!$C5,Kategorie!$A$2:$C$115,3,0))</f>
        <v>Jky</v>
      </c>
      <c r="J5" s="9">
        <f>IF(Startovka!$H5="","",_xlfn.COUNTIFS(Startovka!$I$2:$I$127,Startovka!$I5,Startovka!$H$2:$H$127,"&lt;"&amp;Startovka!$H5,Startovka!$H$2:$H$127,"&lt;&gt;")+1)</f>
        <v>4</v>
      </c>
      <c r="K5" s="9">
        <f>IF(Startovka!$H5="","",_xlfn.COUNTIFS(Startovka!$E$2:$E$127,Startovka!$E5,Startovka!$H$2:$H$127,"&lt;"&amp;Startovka!$H5,Startovka!$H$2:$H$127,"&lt;&gt;")+1)</f>
        <v>20</v>
      </c>
      <c r="L5" s="9">
        <f>IF(ISERROR(RANK(Startovka!$H5,Startovka!$H$2:$H$127,1)),"",RANK(Startovka!$H5,Startovka!$H$2:$H$127,1))</f>
        <v>113</v>
      </c>
    </row>
    <row r="6" spans="1:12" ht="15">
      <c r="A6" s="10">
        <v>90</v>
      </c>
      <c r="B6" s="10" t="s">
        <v>161</v>
      </c>
      <c r="C6" s="10">
        <v>2000</v>
      </c>
      <c r="D6" s="10" t="s">
        <v>162</v>
      </c>
      <c r="E6" s="11" t="s">
        <v>32</v>
      </c>
      <c r="F6" s="12">
        <v>0.0103009259259259</v>
      </c>
      <c r="G6" s="12">
        <f>VLOOKUP(Startovka!$A6,Cíl!$B$2:$C$127,2,0)+$O$1</f>
        <v>0.027314814814814816</v>
      </c>
      <c r="H6" s="13">
        <f>IF(ISERROR(IF(Startovka!$G6="","",Startovka!$G6-Startovka!$F6)),"",IF(Startovka!$G6="","",Startovka!$G6-Startovka!$F6))</f>
        <v>0.01701388888888892</v>
      </c>
      <c r="I6" s="14" t="str">
        <f>IF(Startovka!$E6="Z",VLOOKUP(Startovka!$C6,Kategorie!$A$2:$C$115,2,0),VLOOKUP(Startovka!$C6,Kategorie!$A$2:$C$115,3,0))</f>
        <v>Jky</v>
      </c>
      <c r="J6" s="9">
        <f>IF(Startovka!$H6="","",_xlfn.COUNTIFS(Startovka!$I$2:$I$127,Startovka!$I6,Startovka!$H$2:$H$127,"&lt;"&amp;Startovka!$H6,Startovka!$H$2:$H$127,"&lt;&gt;")+1)</f>
        <v>5</v>
      </c>
      <c r="K6" s="9">
        <f>IF(Startovka!$H6="","",_xlfn.COUNTIFS(Startovka!$E$2:$E$127,Startovka!$E6,Startovka!$H$2:$H$127,"&lt;"&amp;Startovka!$H6,Startovka!$H$2:$H$127,"&lt;&gt;")+1)</f>
        <v>22</v>
      </c>
      <c r="L6" s="9">
        <f>IF(ISERROR(RANK(Startovka!$H6,Startovka!$H$2:$H$127,1)),"",RANK(Startovka!$H6,Startovka!$H$2:$H$127,1))</f>
        <v>117</v>
      </c>
    </row>
    <row r="7" spans="1:12" ht="15">
      <c r="A7" s="10">
        <v>21</v>
      </c>
      <c r="B7" s="10" t="s">
        <v>147</v>
      </c>
      <c r="C7" s="10">
        <v>1999</v>
      </c>
      <c r="D7" s="10" t="s">
        <v>148</v>
      </c>
      <c r="E7" s="11" t="s">
        <v>27</v>
      </c>
      <c r="F7" s="12">
        <v>0.00231481481481481</v>
      </c>
      <c r="G7" s="12">
        <f>VLOOKUP(Startovka!$A7,Cíl!$B$2:$C$127,2,0)+$O$1</f>
        <v>0.01142361111111111</v>
      </c>
      <c r="H7" s="13">
        <f>IF(ISERROR(IF(Startovka!$G7="","",Startovka!$G7-Startovka!$F7)),"",IF(Startovka!$G7="","",Startovka!$G7-Startovka!$F7))</f>
        <v>0.0091087962962963</v>
      </c>
      <c r="I7" s="14" t="str">
        <f>IF(Startovka!$E7="Z",VLOOKUP(Startovka!$C7,Kategorie!$A$2:$C$115,2,0),VLOOKUP(Startovka!$C7,Kategorie!$A$2:$C$115,3,0))</f>
        <v>Jri</v>
      </c>
      <c r="J7" s="9">
        <f>IF(Startovka!$H7="","",_xlfn.COUNTIFS(Startovka!$I$2:$I$127,Startovka!$I7,Startovka!$H$2:$H$127,"&lt;"&amp;Startovka!$H7,Startovka!$H$2:$H$127,"&lt;&gt;")+1)</f>
        <v>1</v>
      </c>
      <c r="K7" s="9">
        <f>IF(Startovka!$H7="","",_xlfn.COUNTIFS(Startovka!$E$2:$E$127,Startovka!$E7,Startovka!$H$2:$H$127,"&lt;"&amp;Startovka!$H7,Startovka!$H$2:$H$127,"&lt;&gt;")+1)</f>
        <v>4</v>
      </c>
      <c r="L7" s="9">
        <f>IF(ISERROR(RANK(Startovka!$H7,Startovka!$H$2:$H$127,1)),"",RANK(Startovka!$H7,Startovka!$H$2:$H$127,1))</f>
        <v>4</v>
      </c>
    </row>
    <row r="8" spans="1:12" ht="15">
      <c r="A8" s="10">
        <v>14</v>
      </c>
      <c r="B8" s="10" t="s">
        <v>234</v>
      </c>
      <c r="C8" s="10">
        <v>1996</v>
      </c>
      <c r="D8" s="10" t="s">
        <v>146</v>
      </c>
      <c r="E8" s="11" t="s">
        <v>27</v>
      </c>
      <c r="F8" s="12">
        <v>0.00150462962962963</v>
      </c>
      <c r="G8" s="12">
        <f>VLOOKUP(Startovka!$A8,Cíl!$B$2:$C$127,2,0)+$O$1</f>
        <v>0.012407407407407407</v>
      </c>
      <c r="H8" s="13">
        <f>IF(ISERROR(IF(Startovka!$G8="","",Startovka!$G8-Startovka!$F8)),"",IF(Startovka!$G8="","",Startovka!$G8-Startovka!$F8))</f>
        <v>0.010902777777777777</v>
      </c>
      <c r="I8" s="14" t="str">
        <f>IF(Startovka!$E8="Z",VLOOKUP(Startovka!$C8,Kategorie!$A$2:$C$115,2,0),VLOOKUP(Startovka!$C8,Kategorie!$A$2:$C$115,3,0))</f>
        <v>Jri</v>
      </c>
      <c r="J8" s="9">
        <f>IF(Startovka!$H8="","",_xlfn.COUNTIFS(Startovka!$I$2:$I$127,Startovka!$I8,Startovka!$H$2:$H$127,"&lt;"&amp;Startovka!$H8,Startovka!$H$2:$H$127,"&lt;&gt;")+1)</f>
        <v>2</v>
      </c>
      <c r="K8" s="9">
        <f>IF(Startovka!$H8="","",_xlfn.COUNTIFS(Startovka!$E$2:$E$127,Startovka!$E8,Startovka!$H$2:$H$127,"&lt;"&amp;Startovka!$H8,Startovka!$H$2:$H$127,"&lt;&gt;")+1)</f>
        <v>30</v>
      </c>
      <c r="L8" s="9">
        <f>IF(ISERROR(RANK(Startovka!$H8,Startovka!$H$2:$H$127,1)),"",RANK(Startovka!$H8,Startovka!$H$2:$H$127,1))</f>
        <v>31</v>
      </c>
    </row>
    <row r="9" spans="1:12" ht="15">
      <c r="A9" s="10">
        <v>96</v>
      </c>
      <c r="B9" s="10" t="s">
        <v>152</v>
      </c>
      <c r="C9" s="10">
        <v>1995</v>
      </c>
      <c r="D9" s="10" t="s">
        <v>153</v>
      </c>
      <c r="E9" s="11" t="s">
        <v>27</v>
      </c>
      <c r="F9" s="12">
        <v>0.0107638888888889</v>
      </c>
      <c r="G9" s="12">
        <f>VLOOKUP(Startovka!$A9,Cíl!$B$2:$C$127,2,0)+$O$1</f>
        <v>0.021817129629629627</v>
      </c>
      <c r="H9" s="13">
        <f>IF(ISERROR(IF(Startovka!$G9="","",Startovka!$G9-Startovka!$F9)),"",IF(Startovka!$G9="","",Startovka!$G9-Startovka!$F9))</f>
        <v>0.011053240740740728</v>
      </c>
      <c r="I9" s="14" t="str">
        <f>IF(Startovka!$E9="Z",VLOOKUP(Startovka!$C9,Kategorie!$A$2:$C$115,2,0),VLOOKUP(Startovka!$C9,Kategorie!$A$2:$C$115,3,0))</f>
        <v>Jri</v>
      </c>
      <c r="J9" s="9">
        <f>IF(Startovka!$H9="","",_xlfn.COUNTIFS(Startovka!$I$2:$I$127,Startovka!$I9,Startovka!$H$2:$H$127,"&lt;"&amp;Startovka!$H9,Startovka!$H$2:$H$127,"&lt;&gt;")+1)</f>
        <v>3</v>
      </c>
      <c r="K9" s="9">
        <f>IF(Startovka!$H9="","",_xlfn.COUNTIFS(Startovka!$E$2:$E$127,Startovka!$E9,Startovka!$H$2:$H$127,"&lt;"&amp;Startovka!$H9,Startovka!$H$2:$H$127,"&lt;&gt;")+1)</f>
        <v>32</v>
      </c>
      <c r="L9" s="9">
        <f>IF(ISERROR(RANK(Startovka!$H9,Startovka!$H$2:$H$127,1)),"",RANK(Startovka!$H9,Startovka!$H$2:$H$127,1))</f>
        <v>33</v>
      </c>
    </row>
    <row r="10" spans="1:12" ht="15">
      <c r="A10" s="10">
        <v>94</v>
      </c>
      <c r="B10" s="10" t="s">
        <v>150</v>
      </c>
      <c r="C10" s="10">
        <v>1997</v>
      </c>
      <c r="D10" s="10" t="s">
        <v>151</v>
      </c>
      <c r="E10" s="11" t="s">
        <v>27</v>
      </c>
      <c r="F10" s="12">
        <v>0.0106481481481481</v>
      </c>
      <c r="G10" s="12">
        <f>VLOOKUP(Startovka!$A10,Cíl!$B$2:$C$127,2,0)+$O$1</f>
        <v>0.022222222222222223</v>
      </c>
      <c r="H10" s="13">
        <f>IF(ISERROR(IF(Startovka!$G10="","",Startovka!$G10-Startovka!$F10)),"",IF(Startovka!$G10="","",Startovka!$G10-Startovka!$F10))</f>
        <v>0.011574074074074124</v>
      </c>
      <c r="I10" s="14" t="str">
        <f>IF(Startovka!$E10="Z",VLOOKUP(Startovka!$C10,Kategorie!$A$2:$C$115,2,0),VLOOKUP(Startovka!$C10,Kategorie!$A$2:$C$115,3,0))</f>
        <v>Jri</v>
      </c>
      <c r="J10" s="9">
        <f>IF(Startovka!$H10="","",_xlfn.COUNTIFS(Startovka!$I$2:$I$127,Startovka!$I10,Startovka!$H$2:$H$127,"&lt;"&amp;Startovka!$H10,Startovka!$H$2:$H$127,"&lt;&gt;")+1)</f>
        <v>4</v>
      </c>
      <c r="K10" s="9">
        <f>IF(Startovka!$H10="","",_xlfn.COUNTIFS(Startovka!$E$2:$E$127,Startovka!$E10,Startovka!$H$2:$H$127,"&lt;"&amp;Startovka!$H10,Startovka!$H$2:$H$127,"&lt;&gt;")+1)</f>
        <v>48</v>
      </c>
      <c r="L10" s="9">
        <f>IF(ISERROR(RANK(Startovka!$H10,Startovka!$H$2:$H$127,1)),"",RANK(Startovka!$H10,Startovka!$H$2:$H$127,1))</f>
        <v>50</v>
      </c>
    </row>
    <row r="11" spans="1:12" ht="15">
      <c r="A11" s="10">
        <v>46</v>
      </c>
      <c r="B11" s="10" t="s">
        <v>149</v>
      </c>
      <c r="C11" s="10">
        <v>2004</v>
      </c>
      <c r="D11" s="10" t="s">
        <v>37</v>
      </c>
      <c r="E11" s="11" t="s">
        <v>27</v>
      </c>
      <c r="F11" s="12">
        <v>0.00520833333333333</v>
      </c>
      <c r="G11" s="12">
        <f>VLOOKUP(Startovka!$A11,Cíl!$B$2:$C$127,2,0)+$O$1</f>
        <v>0.016886574074074075</v>
      </c>
      <c r="H11" s="13">
        <f>IF(ISERROR(IF(Startovka!$G11="","",Startovka!$G11-Startovka!$F11)),"",IF(Startovka!$G11="","",Startovka!$G11-Startovka!$F11))</f>
        <v>0.011678240740740746</v>
      </c>
      <c r="I11" s="14" t="str">
        <f>IF(Startovka!$E11="Z",VLOOKUP(Startovka!$C11,Kategorie!$A$2:$C$115,2,0),VLOOKUP(Startovka!$C11,Kategorie!$A$2:$C$115,3,0))</f>
        <v>Jri</v>
      </c>
      <c r="J11" s="9">
        <f>IF(Startovka!$H11="","",_xlfn.COUNTIFS(Startovka!$I$2:$I$127,Startovka!$I11,Startovka!$H$2:$H$127,"&lt;"&amp;Startovka!$H11,Startovka!$H$2:$H$127,"&lt;&gt;")+1)</f>
        <v>5</v>
      </c>
      <c r="K11" s="9">
        <f>IF(Startovka!$H11="","",_xlfn.COUNTIFS(Startovka!$E$2:$E$127,Startovka!$E11,Startovka!$H$2:$H$127,"&lt;"&amp;Startovka!$H11,Startovka!$H$2:$H$127,"&lt;&gt;")+1)</f>
        <v>50</v>
      </c>
      <c r="L11" s="9">
        <f>IF(ISERROR(RANK(Startovka!$H11,Startovka!$H$2:$H$127,1)),"",RANK(Startovka!$H11,Startovka!$H$2:$H$127,1))</f>
        <v>54</v>
      </c>
    </row>
    <row r="12" spans="1:12" ht="15">
      <c r="A12" s="10">
        <v>98</v>
      </c>
      <c r="B12" s="10" t="s">
        <v>154</v>
      </c>
      <c r="C12" s="10">
        <v>1997</v>
      </c>
      <c r="D12" s="10" t="s">
        <v>151</v>
      </c>
      <c r="E12" s="11" t="s">
        <v>27</v>
      </c>
      <c r="F12" s="12">
        <v>0.0109953703703704</v>
      </c>
      <c r="G12" s="12">
        <f>VLOOKUP(Startovka!$A12,Cíl!$B$2:$C$127,2,0)+$O$1</f>
        <v>0.024641203703703703</v>
      </c>
      <c r="H12" s="13">
        <f>IF(ISERROR(IF(Startovka!$G12="","",Startovka!$G12-Startovka!$F12)),"",IF(Startovka!$G12="","",Startovka!$G12-Startovka!$F12))</f>
        <v>0.013645833333333303</v>
      </c>
      <c r="I12" s="14" t="str">
        <f>IF(Startovka!$E12="Z",VLOOKUP(Startovka!$C12,Kategorie!$A$2:$C$115,2,0),VLOOKUP(Startovka!$C12,Kategorie!$A$2:$C$115,3,0))</f>
        <v>Jri</v>
      </c>
      <c r="J12" s="9">
        <f>IF(Startovka!$H12="","",_xlfn.COUNTIFS(Startovka!$I$2:$I$127,Startovka!$I12,Startovka!$H$2:$H$127,"&lt;"&amp;Startovka!$H12,Startovka!$H$2:$H$127,"&lt;&gt;")+1)</f>
        <v>6</v>
      </c>
      <c r="K12" s="9">
        <f>IF(Startovka!$H12="","",_xlfn.COUNTIFS(Startovka!$E$2:$E$127,Startovka!$E12,Startovka!$H$2:$H$127,"&lt;"&amp;Startovka!$H12,Startovka!$H$2:$H$127,"&lt;&gt;")+1)</f>
        <v>75</v>
      </c>
      <c r="L12" s="9">
        <f>IF(ISERROR(RANK(Startovka!$H12,Startovka!$H$2:$H$127,1)),"",RANK(Startovka!$H12,Startovka!$H$2:$H$127,1))</f>
        <v>87</v>
      </c>
    </row>
    <row r="13" spans="1:12" ht="15">
      <c r="A13" s="10">
        <v>114</v>
      </c>
      <c r="B13" s="10" t="s">
        <v>196</v>
      </c>
      <c r="C13" s="10">
        <v>1984</v>
      </c>
      <c r="D13" s="10" t="s">
        <v>128</v>
      </c>
      <c r="E13" s="11" t="s">
        <v>27</v>
      </c>
      <c r="F13" s="12">
        <v>0.0128472222222222</v>
      </c>
      <c r="G13" s="12">
        <f>VLOOKUP(Startovka!$A13,Cíl!$B$2:$C$127,2,0)+$O$1</f>
        <v>0.021516203703703708</v>
      </c>
      <c r="H13" s="13">
        <f>IF(ISERROR(IF(Startovka!$G13="","",Startovka!$G13-Startovka!$F13)),"",IF(Startovka!$G13="","",Startovka!$G13-Startovka!$F13))</f>
        <v>0.008668981481481507</v>
      </c>
      <c r="I13" s="14" t="str">
        <f>IF(Startovka!$E13="Z",VLOOKUP(Startovka!$C13,Kategorie!$A$2:$C$115,2,0),VLOOKUP(Startovka!$C13,Kategorie!$A$2:$C$115,3,0))</f>
        <v>M20</v>
      </c>
      <c r="J13" s="9">
        <f>IF(Startovka!$H13="","",_xlfn.COUNTIFS(Startovka!$I$2:$I$127,Startovka!$I13,Startovka!$H$2:$H$127,"&lt;"&amp;Startovka!$H13,Startovka!$H$2:$H$127,"&lt;&gt;")+1)</f>
        <v>1</v>
      </c>
      <c r="K13" s="9">
        <f>IF(Startovka!$H13="","",_xlfn.COUNTIFS(Startovka!$E$2:$E$127,Startovka!$E13,Startovka!$H$2:$H$127,"&lt;"&amp;Startovka!$H13,Startovka!$H$2:$H$127,"&lt;&gt;")+1)</f>
        <v>1</v>
      </c>
      <c r="L13" s="9">
        <f>IF(ISERROR(RANK(Startovka!$H13,Startovka!$H$2:$H$127,1)),"",RANK(Startovka!$H13,Startovka!$H$2:$H$127,1))</f>
        <v>1</v>
      </c>
    </row>
    <row r="14" spans="1:12" ht="15">
      <c r="A14" s="10">
        <v>3</v>
      </c>
      <c r="B14" s="10" t="s">
        <v>33</v>
      </c>
      <c r="C14" s="10">
        <v>1983</v>
      </c>
      <c r="D14" s="10" t="s">
        <v>34</v>
      </c>
      <c r="E14" s="11" t="s">
        <v>27</v>
      </c>
      <c r="F14" s="12">
        <v>0.000231481481481481</v>
      </c>
      <c r="G14" s="12">
        <f>VLOOKUP(Startovka!$A14,Cíl!$B$2:$C$127,2,0)+$O$1</f>
        <v>0.008969907407407406</v>
      </c>
      <c r="H14" s="13">
        <f>IF(ISERROR(IF(Startovka!$G14="","",Startovka!$G14-Startovka!$F14)),"",IF(Startovka!$G14="","",Startovka!$G14-Startovka!$F14))</f>
        <v>0.008738425925925924</v>
      </c>
      <c r="I14" s="14" t="str">
        <f>IF(Startovka!$E14="Z",VLOOKUP(Startovka!$C14,Kategorie!$A$2:$C$115,2,0),VLOOKUP(Startovka!$C14,Kategorie!$A$2:$C$115,3,0))</f>
        <v>M20</v>
      </c>
      <c r="J14" s="9">
        <f>IF(Startovka!$H14="","",_xlfn.COUNTIFS(Startovka!$I$2:$I$127,Startovka!$I14,Startovka!$H$2:$H$127,"&lt;"&amp;Startovka!$H14,Startovka!$H$2:$H$127,"&lt;&gt;")+1)</f>
        <v>2</v>
      </c>
      <c r="K14" s="9">
        <f>IF(Startovka!$H14="","",_xlfn.COUNTIFS(Startovka!$E$2:$E$127,Startovka!$E14,Startovka!$H$2:$H$127,"&lt;"&amp;Startovka!$H14,Startovka!$H$2:$H$127,"&lt;&gt;")+1)</f>
        <v>2</v>
      </c>
      <c r="L14" s="9">
        <f>IF(ISERROR(RANK(Startovka!$H14,Startovka!$H$2:$H$127,1)),"",RANK(Startovka!$H14,Startovka!$H$2:$H$127,1))</f>
        <v>2</v>
      </c>
    </row>
    <row r="15" spans="1:12" ht="15">
      <c r="A15" s="10">
        <v>106</v>
      </c>
      <c r="B15" s="10" t="s">
        <v>188</v>
      </c>
      <c r="C15" s="10">
        <v>1988</v>
      </c>
      <c r="D15" s="10" t="s">
        <v>189</v>
      </c>
      <c r="E15" s="11" t="s">
        <v>27</v>
      </c>
      <c r="F15" s="12">
        <v>0.0119212962962963</v>
      </c>
      <c r="G15" s="12">
        <f>VLOOKUP(Startovka!$A15,Cíl!$B$2:$C$127,2,0)+$O$1</f>
        <v>0.021192129629629634</v>
      </c>
      <c r="H15" s="13">
        <f>IF(ISERROR(IF(Startovka!$G15="","",Startovka!$G15-Startovka!$F15)),"",IF(Startovka!$G15="","",Startovka!$G15-Startovka!$F15))</f>
        <v>0.009270833333333334</v>
      </c>
      <c r="I15" s="14" t="str">
        <f>IF(Startovka!$E15="Z",VLOOKUP(Startovka!$C15,Kategorie!$A$2:$C$115,2,0),VLOOKUP(Startovka!$C15,Kategorie!$A$2:$C$115,3,0))</f>
        <v>M20</v>
      </c>
      <c r="J15" s="9">
        <f>IF(Startovka!$H15="","",_xlfn.COUNTIFS(Startovka!$I$2:$I$127,Startovka!$I15,Startovka!$H$2:$H$127,"&lt;"&amp;Startovka!$H15,Startovka!$H$2:$H$127,"&lt;&gt;")+1)</f>
        <v>3</v>
      </c>
      <c r="K15" s="9">
        <f>IF(Startovka!$H15="","",_xlfn.COUNTIFS(Startovka!$E$2:$E$127,Startovka!$E15,Startovka!$H$2:$H$127,"&lt;"&amp;Startovka!$H15,Startovka!$H$2:$H$127,"&lt;&gt;")+1)</f>
        <v>5</v>
      </c>
      <c r="L15" s="9">
        <f>IF(ISERROR(RANK(Startovka!$H15,Startovka!$H$2:$H$127,1)),"",RANK(Startovka!$H15,Startovka!$H$2:$H$127,1))</f>
        <v>5</v>
      </c>
    </row>
    <row r="16" spans="1:12" ht="15">
      <c r="A16" s="10">
        <v>93</v>
      </c>
      <c r="B16" s="10" t="s">
        <v>178</v>
      </c>
      <c r="C16" s="10">
        <v>1988</v>
      </c>
      <c r="D16" s="10" t="s">
        <v>179</v>
      </c>
      <c r="E16" s="11" t="s">
        <v>27</v>
      </c>
      <c r="F16" s="12">
        <v>0.0142361111111111</v>
      </c>
      <c r="G16" s="12">
        <f>VLOOKUP(Startovka!$A16,Cíl!$B$2:$C$127,2,0)+$O$1</f>
        <v>0.023888888888888894</v>
      </c>
      <c r="H16" s="13">
        <f>IF(ISERROR(IF(Startovka!$G16="","",Startovka!$G16-Startovka!$F16)),"",IF(Startovka!$G16="","",Startovka!$G16-Startovka!$F16))</f>
        <v>0.009652777777777793</v>
      </c>
      <c r="I16" s="14" t="str">
        <f>IF(Startovka!$E16="Z",VLOOKUP(Startovka!$C16,Kategorie!$A$2:$C$115,2,0),VLOOKUP(Startovka!$C16,Kategorie!$A$2:$C$115,3,0))</f>
        <v>M20</v>
      </c>
      <c r="J16" s="9">
        <f>IF(Startovka!$H16="","",_xlfn.COUNTIFS(Startovka!$I$2:$I$127,Startovka!$I16,Startovka!$H$2:$H$127,"&lt;"&amp;Startovka!$H16,Startovka!$H$2:$H$127,"&lt;&gt;")+1)</f>
        <v>4</v>
      </c>
      <c r="K16" s="9">
        <f>IF(Startovka!$H16="","",_xlfn.COUNTIFS(Startovka!$E$2:$E$127,Startovka!$E16,Startovka!$H$2:$H$127,"&lt;"&amp;Startovka!$H16,Startovka!$H$2:$H$127,"&lt;&gt;")+1)</f>
        <v>9</v>
      </c>
      <c r="L16" s="9">
        <f>IF(ISERROR(RANK(Startovka!$H16,Startovka!$H$2:$H$127,1)),"",RANK(Startovka!$H16,Startovka!$H$2:$H$127,1))</f>
        <v>9</v>
      </c>
    </row>
    <row r="17" spans="1:12" ht="15">
      <c r="A17" s="10">
        <v>108</v>
      </c>
      <c r="B17" s="10" t="s">
        <v>190</v>
      </c>
      <c r="C17" s="10">
        <v>1983</v>
      </c>
      <c r="D17" s="10" t="s">
        <v>191</v>
      </c>
      <c r="E17" s="11" t="s">
        <v>27</v>
      </c>
      <c r="F17" s="12">
        <v>0.0121527777777778</v>
      </c>
      <c r="G17" s="12">
        <f>VLOOKUP(Startovka!$A17,Cíl!$B$2:$C$127,2,0)+$O$1</f>
        <v>0.021921296296296296</v>
      </c>
      <c r="H17" s="13">
        <f>IF(ISERROR(IF(Startovka!$G17="","",Startovka!$G17-Startovka!$F17)),"",IF(Startovka!$G17="","",Startovka!$G17-Startovka!$F17))</f>
        <v>0.009768518518518496</v>
      </c>
      <c r="I17" s="14" t="str">
        <f>IF(Startovka!$E17="Z",VLOOKUP(Startovka!$C17,Kategorie!$A$2:$C$115,2,0),VLOOKUP(Startovka!$C17,Kategorie!$A$2:$C$115,3,0))</f>
        <v>M20</v>
      </c>
      <c r="J17" s="9">
        <f>IF(Startovka!$H17="","",_xlfn.COUNTIFS(Startovka!$I$2:$I$127,Startovka!$I17,Startovka!$H$2:$H$127,"&lt;"&amp;Startovka!$H17,Startovka!$H$2:$H$127,"&lt;&gt;")+1)</f>
        <v>5</v>
      </c>
      <c r="K17" s="9">
        <f>IF(Startovka!$H17="","",_xlfn.COUNTIFS(Startovka!$E$2:$E$127,Startovka!$E17,Startovka!$H$2:$H$127,"&lt;"&amp;Startovka!$H17,Startovka!$H$2:$H$127,"&lt;&gt;")+1)</f>
        <v>11</v>
      </c>
      <c r="L17" s="9">
        <f>IF(ISERROR(RANK(Startovka!$H17,Startovka!$H$2:$H$127,1)),"",RANK(Startovka!$H17,Startovka!$H$2:$H$127,1))</f>
        <v>11</v>
      </c>
    </row>
    <row r="18" spans="1:12" ht="15">
      <c r="A18" s="10">
        <v>109</v>
      </c>
      <c r="B18" s="10" t="s">
        <v>192</v>
      </c>
      <c r="C18" s="10">
        <v>1982</v>
      </c>
      <c r="D18" s="10" t="s">
        <v>193</v>
      </c>
      <c r="E18" s="11" t="s">
        <v>27</v>
      </c>
      <c r="F18" s="12">
        <v>0.0122685185185185</v>
      </c>
      <c r="G18" s="12">
        <f>VLOOKUP(Startovka!$A18,Cíl!$B$2:$C$127,2,0)+$O$1</f>
        <v>0.022430555555555558</v>
      </c>
      <c r="H18" s="13">
        <f>IF(ISERROR(IF(Startovka!$G18="","",Startovka!$G18-Startovka!$F18)),"",IF(Startovka!$G18="","",Startovka!$G18-Startovka!$F18))</f>
        <v>0.010162037037037058</v>
      </c>
      <c r="I18" s="14" t="str">
        <f>IF(Startovka!$E18="Z",VLOOKUP(Startovka!$C18,Kategorie!$A$2:$C$115,2,0),VLOOKUP(Startovka!$C18,Kategorie!$A$2:$C$115,3,0))</f>
        <v>M20</v>
      </c>
      <c r="J18" s="9">
        <f>IF(Startovka!$H18="","",_xlfn.COUNTIFS(Startovka!$I$2:$I$127,Startovka!$I18,Startovka!$H$2:$H$127,"&lt;"&amp;Startovka!$H18,Startovka!$H$2:$H$127,"&lt;&gt;")+1)</f>
        <v>6</v>
      </c>
      <c r="K18" s="9">
        <f>IF(Startovka!$H18="","",_xlfn.COUNTIFS(Startovka!$E$2:$E$127,Startovka!$E18,Startovka!$H$2:$H$127,"&lt;"&amp;Startovka!$H18,Startovka!$H$2:$H$127,"&lt;&gt;")+1)</f>
        <v>13</v>
      </c>
      <c r="L18" s="9">
        <f>IF(ISERROR(RANK(Startovka!$H18,Startovka!$H$2:$H$127,1)),"",RANK(Startovka!$H18,Startovka!$H$2:$H$127,1))</f>
        <v>13</v>
      </c>
    </row>
    <row r="19" spans="1:12" ht="15">
      <c r="A19" s="10">
        <v>81</v>
      </c>
      <c r="B19" s="10" t="s">
        <v>177</v>
      </c>
      <c r="C19" s="10">
        <v>1987</v>
      </c>
      <c r="D19" s="10" t="s">
        <v>76</v>
      </c>
      <c r="E19" s="11" t="s">
        <v>27</v>
      </c>
      <c r="F19" s="12">
        <v>0.00925925925925926</v>
      </c>
      <c r="G19" s="12">
        <f>VLOOKUP(Startovka!$A19,Cíl!$B$2:$C$127,2,0)+$O$1</f>
        <v>0.019594907407407408</v>
      </c>
      <c r="H19" s="13">
        <f>IF(ISERROR(IF(Startovka!$G19="","",Startovka!$G19-Startovka!$F19)),"",IF(Startovka!$G19="","",Startovka!$G19-Startovka!$F19))</f>
        <v>0.010335648148148148</v>
      </c>
      <c r="I19" s="14" t="str">
        <f>IF(Startovka!$E19="Z",VLOOKUP(Startovka!$C19,Kategorie!$A$2:$C$115,2,0),VLOOKUP(Startovka!$C19,Kategorie!$A$2:$C$115,3,0))</f>
        <v>M20</v>
      </c>
      <c r="J19" s="9">
        <f>IF(Startovka!$H19="","",_xlfn.COUNTIFS(Startovka!$I$2:$I$127,Startovka!$I19,Startovka!$H$2:$H$127,"&lt;"&amp;Startovka!$H19,Startovka!$H$2:$H$127,"&lt;&gt;")+1)</f>
        <v>7</v>
      </c>
      <c r="K19" s="9">
        <f>IF(Startovka!$H19="","",_xlfn.COUNTIFS(Startovka!$E$2:$E$127,Startovka!$E19,Startovka!$H$2:$H$127,"&lt;"&amp;Startovka!$H19,Startovka!$H$2:$H$127,"&lt;&gt;")+1)</f>
        <v>16</v>
      </c>
      <c r="L19" s="9">
        <f>IF(ISERROR(RANK(Startovka!$H19,Startovka!$H$2:$H$127,1)),"",RANK(Startovka!$H19,Startovka!$H$2:$H$127,1))</f>
        <v>16</v>
      </c>
    </row>
    <row r="20" spans="1:12" ht="15">
      <c r="A20" s="10">
        <v>105</v>
      </c>
      <c r="B20" s="10" t="s">
        <v>186</v>
      </c>
      <c r="C20" s="10">
        <v>1975</v>
      </c>
      <c r="D20" s="10" t="s">
        <v>187</v>
      </c>
      <c r="E20" s="11" t="s">
        <v>27</v>
      </c>
      <c r="F20" s="12">
        <v>0.0118055555555556</v>
      </c>
      <c r="G20" s="12">
        <f>VLOOKUP(Startovka!$A20,Cíl!$B$2:$C$127,2,0)+$O$1</f>
        <v>0.022256944444444447</v>
      </c>
      <c r="H20" s="13">
        <f>IF(ISERROR(IF(Startovka!$G20="","",Startovka!$G20-Startovka!$F20)),"",IF(Startovka!$G20="","",Startovka!$G20-Startovka!$F20))</f>
        <v>0.010451388888888847</v>
      </c>
      <c r="I20" s="14" t="str">
        <f>IF(Startovka!$E20="Z",VLOOKUP(Startovka!$C20,Kategorie!$A$2:$C$115,2,0),VLOOKUP(Startovka!$C20,Kategorie!$A$2:$C$115,3,0))</f>
        <v>M20</v>
      </c>
      <c r="J20" s="9">
        <f>IF(Startovka!$H20="","",_xlfn.COUNTIFS(Startovka!$I$2:$I$127,Startovka!$I20,Startovka!$H$2:$H$127,"&lt;"&amp;Startovka!$H20,Startovka!$H$2:$H$127,"&lt;&gt;")+1)</f>
        <v>8</v>
      </c>
      <c r="K20" s="9">
        <f>IF(Startovka!$H20="","",_xlfn.COUNTIFS(Startovka!$E$2:$E$127,Startovka!$E20,Startovka!$H$2:$H$127,"&lt;"&amp;Startovka!$H20,Startovka!$H$2:$H$127,"&lt;&gt;")+1)</f>
        <v>17</v>
      </c>
      <c r="L20" s="9">
        <f>IF(ISERROR(RANK(Startovka!$H20,Startovka!$H$2:$H$127,1)),"",RANK(Startovka!$H20,Startovka!$H$2:$H$127,1))</f>
        <v>17</v>
      </c>
    </row>
    <row r="21" spans="1:12" ht="15">
      <c r="A21" s="10">
        <v>118</v>
      </c>
      <c r="B21" s="10" t="s">
        <v>197</v>
      </c>
      <c r="C21" s="10">
        <v>1981</v>
      </c>
      <c r="D21" s="10" t="s">
        <v>198</v>
      </c>
      <c r="E21" s="11" t="s">
        <v>27</v>
      </c>
      <c r="F21" s="12">
        <v>0.0133101851851852</v>
      </c>
      <c r="G21" s="12">
        <f>VLOOKUP(Startovka!$A21,Cíl!$B$2:$C$127,2,0)+$O$1</f>
        <v>0.02383101851851852</v>
      </c>
      <c r="H21" s="13">
        <f>IF(ISERROR(IF(Startovka!$G21="","",Startovka!$G21-Startovka!$F21)),"",IF(Startovka!$G21="","",Startovka!$G21-Startovka!$F21))</f>
        <v>0.01052083333333332</v>
      </c>
      <c r="I21" s="14" t="str">
        <f>IF(Startovka!$E21="Z",VLOOKUP(Startovka!$C21,Kategorie!$A$2:$C$115,2,0),VLOOKUP(Startovka!$C21,Kategorie!$A$2:$C$115,3,0))</f>
        <v>M20</v>
      </c>
      <c r="J21" s="9">
        <f>IF(Startovka!$H21="","",_xlfn.COUNTIFS(Startovka!$I$2:$I$127,Startovka!$I21,Startovka!$H$2:$H$127,"&lt;"&amp;Startovka!$H21,Startovka!$H$2:$H$127,"&lt;&gt;")+1)</f>
        <v>9</v>
      </c>
      <c r="K21" s="9">
        <f>IF(Startovka!$H21="","",_xlfn.COUNTIFS(Startovka!$E$2:$E$127,Startovka!$E21,Startovka!$H$2:$H$127,"&lt;"&amp;Startovka!$H21,Startovka!$H$2:$H$127,"&lt;&gt;")+1)</f>
        <v>20</v>
      </c>
      <c r="L21" s="9">
        <f>IF(ISERROR(RANK(Startovka!$H21,Startovka!$H$2:$H$127,1)),"",RANK(Startovka!$H21,Startovka!$H$2:$H$127,1))</f>
        <v>20</v>
      </c>
    </row>
    <row r="22" spans="1:12" ht="15">
      <c r="A22" s="10">
        <v>99</v>
      </c>
      <c r="B22" s="10" t="s">
        <v>182</v>
      </c>
      <c r="C22" s="10">
        <v>1982</v>
      </c>
      <c r="D22" s="10" t="s">
        <v>183</v>
      </c>
      <c r="E22" s="11" t="s">
        <v>27</v>
      </c>
      <c r="F22" s="12">
        <v>0.0111111111111111</v>
      </c>
      <c r="G22" s="12">
        <f>VLOOKUP(Startovka!$A22,Cíl!$B$2:$C$127,2,0)+$O$1</f>
        <v>0.021655092592592594</v>
      </c>
      <c r="H22" s="13">
        <f>IF(ISERROR(IF(Startovka!$G22="","",Startovka!$G22-Startovka!$F22)),"",IF(Startovka!$G22="","",Startovka!$G22-Startovka!$F22))</f>
        <v>0.010543981481481494</v>
      </c>
      <c r="I22" s="14" t="str">
        <f>IF(Startovka!$E22="Z",VLOOKUP(Startovka!$C22,Kategorie!$A$2:$C$115,2,0),VLOOKUP(Startovka!$C22,Kategorie!$A$2:$C$115,3,0))</f>
        <v>M20</v>
      </c>
      <c r="J22" s="9">
        <f>IF(Startovka!$H22="","",_xlfn.COUNTIFS(Startovka!$I$2:$I$127,Startovka!$I22,Startovka!$H$2:$H$127,"&lt;"&amp;Startovka!$H22,Startovka!$H$2:$H$127,"&lt;&gt;")+1)</f>
        <v>10</v>
      </c>
      <c r="K22" s="9">
        <f>IF(Startovka!$H22="","",_xlfn.COUNTIFS(Startovka!$E$2:$E$127,Startovka!$E22,Startovka!$H$2:$H$127,"&lt;"&amp;Startovka!$H22,Startovka!$H$2:$H$127,"&lt;&gt;")+1)</f>
        <v>21</v>
      </c>
      <c r="L22" s="9">
        <f>IF(ISERROR(RANK(Startovka!$H22,Startovka!$H$2:$H$127,1)),"",RANK(Startovka!$H22,Startovka!$H$2:$H$127,1))</f>
        <v>22</v>
      </c>
    </row>
    <row r="23" spans="1:12" ht="15">
      <c r="A23" s="10">
        <v>123</v>
      </c>
      <c r="B23" s="10" t="s">
        <v>199</v>
      </c>
      <c r="C23" s="10">
        <v>1985</v>
      </c>
      <c r="D23" s="10" t="s">
        <v>200</v>
      </c>
      <c r="E23" s="11" t="s">
        <v>27</v>
      </c>
      <c r="F23" s="12">
        <v>0.0136574074074074</v>
      </c>
      <c r="G23" s="12">
        <f>VLOOKUP(Startovka!$A23,Cíl!$B$2:$C$127,2,0)+$O$1</f>
        <v>0.02428240740740741</v>
      </c>
      <c r="H23" s="13">
        <f>IF(ISERROR(IF(Startovka!$G23="","",Startovka!$G23-Startovka!$F23)),"",IF(Startovka!$G23="","",Startovka!$G23-Startovka!$F23))</f>
        <v>0.01062500000000001</v>
      </c>
      <c r="I23" s="14" t="str">
        <f>IF(Startovka!$E23="Z",VLOOKUP(Startovka!$C23,Kategorie!$A$2:$C$115,2,0),VLOOKUP(Startovka!$C23,Kategorie!$A$2:$C$115,3,0))</f>
        <v>M20</v>
      </c>
      <c r="J23" s="9">
        <f>IF(Startovka!$H23="","",_xlfn.COUNTIFS(Startovka!$I$2:$I$127,Startovka!$I23,Startovka!$H$2:$H$127,"&lt;"&amp;Startovka!$H23,Startovka!$H$2:$H$127,"&lt;&gt;")+1)</f>
        <v>11</v>
      </c>
      <c r="K23" s="9">
        <f>IF(Startovka!$H23="","",_xlfn.COUNTIFS(Startovka!$E$2:$E$127,Startovka!$E23,Startovka!$H$2:$H$127,"&lt;"&amp;Startovka!$H23,Startovka!$H$2:$H$127,"&lt;&gt;")+1)</f>
        <v>24</v>
      </c>
      <c r="L23" s="9">
        <f>IF(ISERROR(RANK(Startovka!$H23,Startovka!$H$2:$H$127,1)),"",RANK(Startovka!$H23,Startovka!$H$2:$H$127,1))</f>
        <v>24</v>
      </c>
    </row>
    <row r="24" spans="1:12" ht="15">
      <c r="A24" s="10">
        <v>129</v>
      </c>
      <c r="B24" s="10" t="s">
        <v>235</v>
      </c>
      <c r="C24" s="10">
        <v>1982</v>
      </c>
      <c r="D24" s="10" t="s">
        <v>203</v>
      </c>
      <c r="E24" s="11" t="s">
        <v>27</v>
      </c>
      <c r="F24" s="12">
        <v>0.0141203703703704</v>
      </c>
      <c r="G24" s="12">
        <f>VLOOKUP(Startovka!$A24,Cíl!$B$2:$C$127,2,0)+$O$1</f>
        <v>0.02494212962962963</v>
      </c>
      <c r="H24" s="13">
        <f>IF(ISERROR(IF(Startovka!$G24="","",Startovka!$G24-Startovka!$F24)),"",IF(Startovka!$G24="","",Startovka!$G24-Startovka!$F24))</f>
        <v>0.01082175925925923</v>
      </c>
      <c r="I24" s="14" t="str">
        <f>IF(Startovka!$E24="Z",VLOOKUP(Startovka!$C24,Kategorie!$A$2:$C$115,2,0),VLOOKUP(Startovka!$C24,Kategorie!$A$2:$C$115,3,0))</f>
        <v>M20</v>
      </c>
      <c r="J24" s="9">
        <f>IF(Startovka!$H24="","",_xlfn.COUNTIFS(Startovka!$I$2:$I$127,Startovka!$I24,Startovka!$H$2:$H$127,"&lt;"&amp;Startovka!$H24,Startovka!$H$2:$H$127,"&lt;&gt;")+1)</f>
        <v>12</v>
      </c>
      <c r="K24" s="9">
        <f>IF(Startovka!$H24="","",_xlfn.COUNTIFS(Startovka!$E$2:$E$127,Startovka!$E24,Startovka!$H$2:$H$127,"&lt;"&amp;Startovka!$H24,Startovka!$H$2:$H$127,"&lt;&gt;")+1)</f>
        <v>28</v>
      </c>
      <c r="L24" s="9">
        <f>IF(ISERROR(RANK(Startovka!$H24,Startovka!$H$2:$H$127,1)),"",RANK(Startovka!$H24,Startovka!$H$2:$H$127,1))</f>
        <v>28</v>
      </c>
    </row>
    <row r="25" spans="1:12" ht="15">
      <c r="A25" s="10">
        <v>65</v>
      </c>
      <c r="B25" s="10" t="s">
        <v>172</v>
      </c>
      <c r="C25" s="10">
        <v>1976</v>
      </c>
      <c r="D25" s="10" t="s">
        <v>173</v>
      </c>
      <c r="E25" s="11" t="s">
        <v>27</v>
      </c>
      <c r="F25" s="12">
        <v>0.00740740740740741</v>
      </c>
      <c r="G25" s="12">
        <f>VLOOKUP(Startovka!$A25,Cíl!$B$2:$C$127,2,0)+$O$1</f>
        <v>0.018599537037037036</v>
      </c>
      <c r="H25" s="13">
        <f>IF(ISERROR(IF(Startovka!$G25="","",Startovka!$G25-Startovka!$F25)),"",IF(Startovka!$G25="","",Startovka!$G25-Startovka!$F25))</f>
        <v>0.011192129629629625</v>
      </c>
      <c r="I25" s="14" t="str">
        <f>IF(Startovka!$E25="Z",VLOOKUP(Startovka!$C25,Kategorie!$A$2:$C$115,2,0),VLOOKUP(Startovka!$C25,Kategorie!$A$2:$C$115,3,0))</f>
        <v>M20</v>
      </c>
      <c r="J25" s="9">
        <f>IF(Startovka!$H25="","",_xlfn.COUNTIFS(Startovka!$I$2:$I$127,Startovka!$I25,Startovka!$H$2:$H$127,"&lt;"&amp;Startovka!$H25,Startovka!$H$2:$H$127,"&lt;&gt;")+1)</f>
        <v>13</v>
      </c>
      <c r="K25" s="9">
        <f>IF(Startovka!$H25="","",_xlfn.COUNTIFS(Startovka!$E$2:$E$127,Startovka!$E25,Startovka!$H$2:$H$127,"&lt;"&amp;Startovka!$H25,Startovka!$H$2:$H$127,"&lt;&gt;")+1)</f>
        <v>35</v>
      </c>
      <c r="L25" s="9">
        <f>IF(ISERROR(RANK(Startovka!$H25,Startovka!$H$2:$H$127,1)),"",RANK(Startovka!$H25,Startovka!$H$2:$H$127,1))</f>
        <v>36</v>
      </c>
    </row>
    <row r="26" spans="1:12" ht="15">
      <c r="A26" s="10">
        <v>59</v>
      </c>
      <c r="B26" s="10" t="s">
        <v>171</v>
      </c>
      <c r="C26" s="10">
        <v>1981</v>
      </c>
      <c r="D26" s="10" t="s">
        <v>66</v>
      </c>
      <c r="E26" s="11" t="s">
        <v>27</v>
      </c>
      <c r="F26" s="12">
        <v>0.00671296296296296</v>
      </c>
      <c r="G26" s="12">
        <f>VLOOKUP(Startovka!$A26,Cíl!$B$2:$C$127,2,0)+$O$1</f>
        <v>0.017962962962962965</v>
      </c>
      <c r="H26" s="13">
        <f>IF(ISERROR(IF(Startovka!$G26="","",Startovka!$G26-Startovka!$F26)),"",IF(Startovka!$G26="","",Startovka!$G26-Startovka!$F26))</f>
        <v>0.011250000000000007</v>
      </c>
      <c r="I26" s="14" t="str">
        <f>IF(Startovka!$E26="Z",VLOOKUP(Startovka!$C26,Kategorie!$A$2:$C$115,2,0),VLOOKUP(Startovka!$C26,Kategorie!$A$2:$C$115,3,0))</f>
        <v>M20</v>
      </c>
      <c r="J26" s="9">
        <f>IF(Startovka!$H26="","",_xlfn.COUNTIFS(Startovka!$I$2:$I$127,Startovka!$I26,Startovka!$H$2:$H$127,"&lt;"&amp;Startovka!$H26,Startovka!$H$2:$H$127,"&lt;&gt;")+1)</f>
        <v>14</v>
      </c>
      <c r="K26" s="9">
        <f>IF(Startovka!$H26="","",_xlfn.COUNTIFS(Startovka!$E$2:$E$127,Startovka!$E26,Startovka!$H$2:$H$127,"&lt;"&amp;Startovka!$H26,Startovka!$H$2:$H$127,"&lt;&gt;")+1)</f>
        <v>36</v>
      </c>
      <c r="L26" s="9">
        <f>IF(ISERROR(RANK(Startovka!$H26,Startovka!$H$2:$H$127,1)),"",RANK(Startovka!$H26,Startovka!$H$2:$H$127,1))</f>
        <v>37</v>
      </c>
    </row>
    <row r="27" spans="1:12" ht="15">
      <c r="A27" s="10">
        <v>43</v>
      </c>
      <c r="B27" s="10" t="s">
        <v>170</v>
      </c>
      <c r="C27" s="10">
        <v>1990</v>
      </c>
      <c r="D27" s="10" t="s">
        <v>37</v>
      </c>
      <c r="E27" s="11" t="s">
        <v>27</v>
      </c>
      <c r="F27" s="12">
        <v>0.00486111111111111</v>
      </c>
      <c r="G27" s="12">
        <f>VLOOKUP(Startovka!$A27,Cíl!$B$2:$C$127,2,0)+$O$1</f>
        <v>0.01615740740740741</v>
      </c>
      <c r="H27" s="13">
        <f>IF(ISERROR(IF(Startovka!$G27="","",Startovka!$G27-Startovka!$F27)),"",IF(Startovka!$G27="","",Startovka!$G27-Startovka!$F27))</f>
        <v>0.011296296296296297</v>
      </c>
      <c r="I27" s="14" t="str">
        <f>IF(Startovka!$E27="Z",VLOOKUP(Startovka!$C27,Kategorie!$A$2:$C$115,2,0),VLOOKUP(Startovka!$C27,Kategorie!$A$2:$C$115,3,0))</f>
        <v>M20</v>
      </c>
      <c r="J27" s="9">
        <f>IF(Startovka!$H27="","",_xlfn.COUNTIFS(Startovka!$I$2:$I$127,Startovka!$I27,Startovka!$H$2:$H$127,"&lt;"&amp;Startovka!$H27,Startovka!$H$2:$H$127,"&lt;&gt;")+1)</f>
        <v>15</v>
      </c>
      <c r="K27" s="9">
        <f>IF(Startovka!$H27="","",_xlfn.COUNTIFS(Startovka!$E$2:$E$127,Startovka!$E27,Startovka!$H$2:$H$127,"&lt;"&amp;Startovka!$H27,Startovka!$H$2:$H$127,"&lt;&gt;")+1)</f>
        <v>37</v>
      </c>
      <c r="L27" s="9">
        <f>IF(ISERROR(RANK(Startovka!$H27,Startovka!$H$2:$H$127,1)),"",RANK(Startovka!$H27,Startovka!$H$2:$H$127,1))</f>
        <v>39</v>
      </c>
    </row>
    <row r="28" spans="1:12" ht="15">
      <c r="A28" s="10">
        <v>128</v>
      </c>
      <c r="B28" s="10" t="s">
        <v>201</v>
      </c>
      <c r="C28" s="10">
        <v>1979</v>
      </c>
      <c r="D28" s="10" t="s">
        <v>202</v>
      </c>
      <c r="E28" s="11" t="s">
        <v>27</v>
      </c>
      <c r="F28" s="12">
        <v>0.0140046296296296</v>
      </c>
      <c r="G28" s="12">
        <f>VLOOKUP(Startovka!$A28,Cíl!$B$2:$C$127,2,0)+$O$1</f>
        <v>0.025324074074074075</v>
      </c>
      <c r="H28" s="13">
        <f>IF(ISERROR(IF(Startovka!$G28="","",Startovka!$G28-Startovka!$F28)),"",IF(Startovka!$G28="","",Startovka!$G28-Startovka!$F28))</f>
        <v>0.011319444444444476</v>
      </c>
      <c r="I28" s="14" t="str">
        <f>IF(Startovka!$E28="Z",VLOOKUP(Startovka!$C28,Kategorie!$A$2:$C$115,2,0),VLOOKUP(Startovka!$C28,Kategorie!$A$2:$C$115,3,0))</f>
        <v>M20</v>
      </c>
      <c r="J28" s="9">
        <f>IF(Startovka!$H28="","",_xlfn.COUNTIFS(Startovka!$I$2:$I$127,Startovka!$I28,Startovka!$H$2:$H$127,"&lt;"&amp;Startovka!$H28,Startovka!$H$2:$H$127,"&lt;&gt;")+1)</f>
        <v>16</v>
      </c>
      <c r="K28" s="9">
        <f>IF(Startovka!$H28="","",_xlfn.COUNTIFS(Startovka!$E$2:$E$127,Startovka!$E28,Startovka!$H$2:$H$127,"&lt;"&amp;Startovka!$H28,Startovka!$H$2:$H$127,"&lt;&gt;")+1)</f>
        <v>41</v>
      </c>
      <c r="L28" s="9">
        <f>IF(ISERROR(RANK(Startovka!$H28,Startovka!$H$2:$H$127,1)),"",RANK(Startovka!$H28,Startovka!$H$2:$H$127,1))</f>
        <v>42</v>
      </c>
    </row>
    <row r="29" spans="1:12" ht="15">
      <c r="A29" s="10">
        <v>17</v>
      </c>
      <c r="B29" s="10" t="s">
        <v>166</v>
      </c>
      <c r="C29" s="10">
        <v>1978</v>
      </c>
      <c r="D29" s="10" t="s">
        <v>167</v>
      </c>
      <c r="E29" s="11" t="s">
        <v>27</v>
      </c>
      <c r="F29" s="12">
        <v>0.00185185185185185</v>
      </c>
      <c r="G29" s="12">
        <f>VLOOKUP(Startovka!$A29,Cíl!$B$2:$C$127,2,0)+$O$1</f>
        <v>0.01324074074074074</v>
      </c>
      <c r="H29" s="13">
        <f>IF(ISERROR(IF(Startovka!$G29="","",Startovka!$G29-Startovka!$F29)),"",IF(Startovka!$G29="","",Startovka!$G29-Startovka!$F29))</f>
        <v>0.011388888888888891</v>
      </c>
      <c r="I29" s="14" t="str">
        <f>IF(Startovka!$E29="Z",VLOOKUP(Startovka!$C29,Kategorie!$A$2:$C$115,2,0),VLOOKUP(Startovka!$C29,Kategorie!$A$2:$C$115,3,0))</f>
        <v>M20</v>
      </c>
      <c r="J29" s="9">
        <f>IF(Startovka!$H29="","",_xlfn.COUNTIFS(Startovka!$I$2:$I$127,Startovka!$I29,Startovka!$H$2:$H$127,"&lt;"&amp;Startovka!$H29,Startovka!$H$2:$H$127,"&lt;&gt;")+1)</f>
        <v>17</v>
      </c>
      <c r="K29" s="9">
        <f>IF(Startovka!$H29="","",_xlfn.COUNTIFS(Startovka!$E$2:$E$127,Startovka!$E29,Startovka!$H$2:$H$127,"&lt;"&amp;Startovka!$H29,Startovka!$H$2:$H$127,"&lt;&gt;")+1)</f>
        <v>43</v>
      </c>
      <c r="L29" s="9">
        <f>IF(ISERROR(RANK(Startovka!$H29,Startovka!$H$2:$H$127,1)),"",RANK(Startovka!$H29,Startovka!$H$2:$H$127,1))</f>
        <v>45</v>
      </c>
    </row>
    <row r="30" spans="1:12" ht="15">
      <c r="A30" s="10">
        <v>112</v>
      </c>
      <c r="B30" s="10" t="s">
        <v>195</v>
      </c>
      <c r="C30" s="10">
        <v>1979</v>
      </c>
      <c r="D30" s="10" t="s">
        <v>193</v>
      </c>
      <c r="E30" s="11" t="s">
        <v>27</v>
      </c>
      <c r="F30" s="12">
        <v>0.0126157407407407</v>
      </c>
      <c r="G30" s="12">
        <f>VLOOKUP(Startovka!$A30,Cíl!$B$2:$C$127,2,0)+$O$1</f>
        <v>0.024074074074074074</v>
      </c>
      <c r="H30" s="13">
        <f>IF(ISERROR(IF(Startovka!$G30="","",Startovka!$G30-Startovka!$F30)),"",IF(Startovka!$G30="","",Startovka!$G30-Startovka!$F30))</f>
        <v>0.011458333333333374</v>
      </c>
      <c r="I30" s="14" t="str">
        <f>IF(Startovka!$E30="Z",VLOOKUP(Startovka!$C30,Kategorie!$A$2:$C$115,2,0),VLOOKUP(Startovka!$C30,Kategorie!$A$2:$C$115,3,0))</f>
        <v>M20</v>
      </c>
      <c r="J30" s="9">
        <f>IF(Startovka!$H30="","",_xlfn.COUNTIFS(Startovka!$I$2:$I$127,Startovka!$I30,Startovka!$H$2:$H$127,"&lt;"&amp;Startovka!$H30,Startovka!$H$2:$H$127,"&lt;&gt;")+1)</f>
        <v>18</v>
      </c>
      <c r="K30" s="9">
        <f>IF(Startovka!$H30="","",_xlfn.COUNTIFS(Startovka!$E$2:$E$127,Startovka!$E30,Startovka!$H$2:$H$127,"&lt;"&amp;Startovka!$H30,Startovka!$H$2:$H$127,"&lt;&gt;")+1)</f>
        <v>45</v>
      </c>
      <c r="L30" s="9">
        <f>IF(ISERROR(RANK(Startovka!$H30,Startovka!$H$2:$H$127,1)),"",RANK(Startovka!$H30,Startovka!$H$2:$H$127,1))</f>
        <v>47</v>
      </c>
    </row>
    <row r="31" spans="1:12" ht="15">
      <c r="A31" s="10">
        <v>23</v>
      </c>
      <c r="B31" s="10" t="s">
        <v>168</v>
      </c>
      <c r="C31" s="10">
        <v>1986</v>
      </c>
      <c r="D31" s="10" t="s">
        <v>169</v>
      </c>
      <c r="E31" s="11" t="s">
        <v>27</v>
      </c>
      <c r="F31" s="12">
        <v>0.0025462962962963</v>
      </c>
      <c r="G31" s="12">
        <f>VLOOKUP(Startovka!$A31,Cíl!$B$2:$C$127,2,0)+$O$1</f>
        <v>0.014062499999999999</v>
      </c>
      <c r="H31" s="13">
        <f>IF(ISERROR(IF(Startovka!$G31="","",Startovka!$G31-Startovka!$F31)),"",IF(Startovka!$G31="","",Startovka!$G31-Startovka!$F31))</f>
        <v>0.011516203703703699</v>
      </c>
      <c r="I31" s="14" t="str">
        <f>IF(Startovka!$E31="Z",VLOOKUP(Startovka!$C31,Kategorie!$A$2:$C$115,2,0),VLOOKUP(Startovka!$C31,Kategorie!$A$2:$C$115,3,0))</f>
        <v>M20</v>
      </c>
      <c r="J31" s="9">
        <f>IF(Startovka!$H31="","",_xlfn.COUNTIFS(Startovka!$I$2:$I$127,Startovka!$I31,Startovka!$H$2:$H$127,"&lt;"&amp;Startovka!$H31,Startovka!$H$2:$H$127,"&lt;&gt;")+1)</f>
        <v>19</v>
      </c>
      <c r="K31" s="9">
        <f>IF(Startovka!$H31="","",_xlfn.COUNTIFS(Startovka!$E$2:$E$127,Startovka!$E31,Startovka!$H$2:$H$127,"&lt;"&amp;Startovka!$H31,Startovka!$H$2:$H$127,"&lt;&gt;")+1)</f>
        <v>46</v>
      </c>
      <c r="L31" s="9">
        <f>IF(ISERROR(RANK(Startovka!$H31,Startovka!$H$2:$H$127,1)),"",RANK(Startovka!$H31,Startovka!$H$2:$H$127,1))</f>
        <v>48</v>
      </c>
    </row>
    <row r="32" spans="1:12" ht="15">
      <c r="A32" s="10">
        <v>76</v>
      </c>
      <c r="B32" s="10" t="s">
        <v>175</v>
      </c>
      <c r="C32" s="10">
        <v>1976</v>
      </c>
      <c r="D32" s="10" t="s">
        <v>109</v>
      </c>
      <c r="E32" s="11" t="s">
        <v>27</v>
      </c>
      <c r="F32" s="12">
        <v>0.00868055555555555</v>
      </c>
      <c r="G32" s="12">
        <f>VLOOKUP(Startovka!$A32,Cíl!$B$2:$C$127,2,0)+$O$1</f>
        <v>0.02065972222222222</v>
      </c>
      <c r="H32" s="13">
        <f>IF(ISERROR(IF(Startovka!$G32="","",Startovka!$G32-Startovka!$F32)),"",IF(Startovka!$G32="","",Startovka!$G32-Startovka!$F32))</f>
        <v>0.011979166666666671</v>
      </c>
      <c r="I32" s="14" t="str">
        <f>IF(Startovka!$E32="Z",VLOOKUP(Startovka!$C32,Kategorie!$A$2:$C$115,2,0),VLOOKUP(Startovka!$C32,Kategorie!$A$2:$C$115,3,0))</f>
        <v>M20</v>
      </c>
      <c r="J32" s="9">
        <f>IF(Startovka!$H32="","",_xlfn.COUNTIFS(Startovka!$I$2:$I$127,Startovka!$I32,Startovka!$H$2:$H$127,"&lt;"&amp;Startovka!$H32,Startovka!$H$2:$H$127,"&lt;&gt;")+1)</f>
        <v>20</v>
      </c>
      <c r="K32" s="9">
        <f>IF(Startovka!$H32="","",_xlfn.COUNTIFS(Startovka!$E$2:$E$127,Startovka!$E32,Startovka!$H$2:$H$127,"&lt;"&amp;Startovka!$H32,Startovka!$H$2:$H$127,"&lt;&gt;")+1)</f>
        <v>53</v>
      </c>
      <c r="L32" s="9">
        <f>IF(ISERROR(RANK(Startovka!$H32,Startovka!$H$2:$H$127,1)),"",RANK(Startovka!$H32,Startovka!$H$2:$H$127,1))</f>
        <v>59</v>
      </c>
    </row>
    <row r="33" spans="1:12" ht="15">
      <c r="A33" s="10">
        <v>95</v>
      </c>
      <c r="B33" s="10" t="s">
        <v>180</v>
      </c>
      <c r="C33" s="10">
        <v>1978</v>
      </c>
      <c r="D33" s="10" t="s">
        <v>179</v>
      </c>
      <c r="E33" s="11" t="s">
        <v>27</v>
      </c>
      <c r="F33" s="12">
        <v>0.0143518518518519</v>
      </c>
      <c r="G33" s="12">
        <f>VLOOKUP(Startovka!$A33,Cíl!$B$2:$C$127,2,0)+$O$1</f>
        <v>0.026597222222222223</v>
      </c>
      <c r="H33" s="13">
        <f>IF(ISERROR(IF(Startovka!$G33="","",Startovka!$G33-Startovka!$F33)),"",IF(Startovka!$G33="","",Startovka!$G33-Startovka!$F33))</f>
        <v>0.012245370370370323</v>
      </c>
      <c r="I33" s="14" t="str">
        <f>IF(Startovka!$E33="Z",VLOOKUP(Startovka!$C33,Kategorie!$A$2:$C$115,2,0),VLOOKUP(Startovka!$C33,Kategorie!$A$2:$C$115,3,0))</f>
        <v>M20</v>
      </c>
      <c r="J33" s="9">
        <f>IF(Startovka!$H33="","",_xlfn.COUNTIFS(Startovka!$I$2:$I$127,Startovka!$I33,Startovka!$H$2:$H$127,"&lt;"&amp;Startovka!$H33,Startovka!$H$2:$H$127,"&lt;&gt;")+1)</f>
        <v>21</v>
      </c>
      <c r="K33" s="9">
        <f>IF(Startovka!$H33="","",_xlfn.COUNTIFS(Startovka!$E$2:$E$127,Startovka!$E33,Startovka!$H$2:$H$127,"&lt;"&amp;Startovka!$H33,Startovka!$H$2:$H$127,"&lt;&gt;")+1)</f>
        <v>59</v>
      </c>
      <c r="L33" s="9">
        <f>IF(ISERROR(RANK(Startovka!$H33,Startovka!$H$2:$H$127,1)),"",RANK(Startovka!$H33,Startovka!$H$2:$H$127,1))</f>
        <v>66</v>
      </c>
    </row>
    <row r="34" spans="1:12" ht="15">
      <c r="A34" s="10">
        <v>13</v>
      </c>
      <c r="B34" s="10" t="s">
        <v>176</v>
      </c>
      <c r="C34" s="10">
        <v>1985</v>
      </c>
      <c r="D34" s="10" t="s">
        <v>165</v>
      </c>
      <c r="E34" s="11" t="s">
        <v>27</v>
      </c>
      <c r="F34" s="12">
        <v>0.00138888888888889</v>
      </c>
      <c r="G34" s="12">
        <f>VLOOKUP(Startovka!$A34,Cíl!$B$2:$C$127,2,0)+$O$1</f>
        <v>0.01435185185185185</v>
      </c>
      <c r="H34" s="13">
        <f>IF(ISERROR(IF(Startovka!$G34="","",Startovka!$G34-Startovka!$F34)),"",IF(Startovka!$G34="","",Startovka!$G34-Startovka!$F34))</f>
        <v>0.01296296296296296</v>
      </c>
      <c r="I34" s="14" t="str">
        <f>IF(Startovka!$E34="Z",VLOOKUP(Startovka!$C34,Kategorie!$A$2:$C$115,2,0),VLOOKUP(Startovka!$C34,Kategorie!$A$2:$C$115,3,0))</f>
        <v>M20</v>
      </c>
      <c r="J34" s="9">
        <f>IF(Startovka!$H34="","",_xlfn.COUNTIFS(Startovka!$I$2:$I$127,Startovka!$I34,Startovka!$H$2:$H$127,"&lt;"&amp;Startovka!$H34,Startovka!$H$2:$H$127,"&lt;&gt;")+1)</f>
        <v>22</v>
      </c>
      <c r="K34" s="9">
        <f>IF(Startovka!$H34="","",_xlfn.COUNTIFS(Startovka!$E$2:$E$127,Startovka!$E34,Startovka!$H$2:$H$127,"&lt;"&amp;Startovka!$H34,Startovka!$H$2:$H$127,"&lt;&gt;")+1)</f>
        <v>68</v>
      </c>
      <c r="L34" s="9">
        <f>IF(ISERROR(RANK(Startovka!$H34,Startovka!$H$2:$H$127,1)),"",RANK(Startovka!$H34,Startovka!$H$2:$H$127,1))</f>
        <v>78</v>
      </c>
    </row>
    <row r="35" spans="1:12" ht="15">
      <c r="A35" s="10">
        <v>101</v>
      </c>
      <c r="B35" s="10" t="s">
        <v>184</v>
      </c>
      <c r="C35" s="10">
        <v>1981</v>
      </c>
      <c r="D35" s="10" t="s">
        <v>185</v>
      </c>
      <c r="E35" s="11" t="s">
        <v>27</v>
      </c>
      <c r="F35" s="12">
        <v>0.0113425925925926</v>
      </c>
      <c r="G35" s="12">
        <f>VLOOKUP(Startovka!$A35,Cíl!$B$2:$C$127,2,0)+$O$1</f>
        <v>0.024652777777777777</v>
      </c>
      <c r="H35" s="13">
        <f>IF(ISERROR(IF(Startovka!$G35="","",Startovka!$G35-Startovka!$F35)),"",IF(Startovka!$G35="","",Startovka!$G35-Startovka!$F35))</f>
        <v>0.013310185185185177</v>
      </c>
      <c r="I35" s="14" t="str">
        <f>IF(Startovka!$E35="Z",VLOOKUP(Startovka!$C35,Kategorie!$A$2:$C$115,2,0),VLOOKUP(Startovka!$C35,Kategorie!$A$2:$C$115,3,0))</f>
        <v>M20</v>
      </c>
      <c r="J35" s="9">
        <f>IF(Startovka!$H35="","",_xlfn.COUNTIFS(Startovka!$I$2:$I$127,Startovka!$I35,Startovka!$H$2:$H$127,"&lt;"&amp;Startovka!$H35,Startovka!$H$2:$H$127,"&lt;&gt;")+1)</f>
        <v>23</v>
      </c>
      <c r="K35" s="9">
        <f>IF(Startovka!$H35="","",_xlfn.COUNTIFS(Startovka!$E$2:$E$127,Startovka!$E35,Startovka!$H$2:$H$127,"&lt;"&amp;Startovka!$H35,Startovka!$H$2:$H$127,"&lt;&gt;")+1)</f>
        <v>72</v>
      </c>
      <c r="L35" s="9">
        <f>IF(ISERROR(RANK(Startovka!$H35,Startovka!$H$2:$H$127,1)),"",RANK(Startovka!$H35,Startovka!$H$2:$H$127,1))</f>
        <v>84</v>
      </c>
    </row>
    <row r="36" spans="1:12" ht="15">
      <c r="A36" s="10">
        <v>75</v>
      </c>
      <c r="B36" s="10" t="s">
        <v>174</v>
      </c>
      <c r="C36" s="10">
        <v>1976</v>
      </c>
      <c r="D36" s="10" t="s">
        <v>109</v>
      </c>
      <c r="E36" s="11" t="s">
        <v>27</v>
      </c>
      <c r="F36" s="12">
        <v>0.00856481481481481</v>
      </c>
      <c r="G36" s="12">
        <f>VLOOKUP(Startovka!$A36,Cíl!$B$2:$C$127,2,0)+$O$1</f>
        <v>0.022268518518518517</v>
      </c>
      <c r="H36" s="13">
        <f>IF(ISERROR(IF(Startovka!$G36="","",Startovka!$G36-Startovka!$F36)),"",IF(Startovka!$G36="","",Startovka!$G36-Startovka!$F36))</f>
        <v>0.013703703703703708</v>
      </c>
      <c r="I36" s="14" t="str">
        <f>IF(Startovka!$E36="Z",VLOOKUP(Startovka!$C36,Kategorie!$A$2:$C$115,2,0),VLOOKUP(Startovka!$C36,Kategorie!$A$2:$C$115,3,0))</f>
        <v>M20</v>
      </c>
      <c r="J36" s="9">
        <f>IF(Startovka!$H36="","",_xlfn.COUNTIFS(Startovka!$I$2:$I$127,Startovka!$I36,Startovka!$H$2:$H$127,"&lt;"&amp;Startovka!$H36,Startovka!$H$2:$H$127,"&lt;&gt;")+1)</f>
        <v>24</v>
      </c>
      <c r="K36" s="9">
        <f>IF(Startovka!$H36="","",_xlfn.COUNTIFS(Startovka!$E$2:$E$127,Startovka!$E36,Startovka!$H$2:$H$127,"&lt;"&amp;Startovka!$H36,Startovka!$H$2:$H$127,"&lt;&gt;")+1)</f>
        <v>76</v>
      </c>
      <c r="L36" s="9">
        <f>IF(ISERROR(RANK(Startovka!$H36,Startovka!$H$2:$H$127,1)),"",RANK(Startovka!$H36,Startovka!$H$2:$H$127,1))</f>
        <v>88</v>
      </c>
    </row>
    <row r="37" spans="1:12" ht="15">
      <c r="A37" s="10">
        <v>100</v>
      </c>
      <c r="B37" s="10" t="s">
        <v>181</v>
      </c>
      <c r="C37" s="10">
        <v>1988</v>
      </c>
      <c r="D37" s="10" t="s">
        <v>127</v>
      </c>
      <c r="E37" s="11" t="s">
        <v>27</v>
      </c>
      <c r="F37" s="12">
        <v>0.0108796296296296</v>
      </c>
      <c r="G37" s="12">
        <f>VLOOKUP(Startovka!$A37,Cíl!$B$2:$C$127,2,0)+$O$1</f>
        <v>0.025775462962962962</v>
      </c>
      <c r="H37" s="13">
        <f>IF(ISERROR(IF(Startovka!$G37="","",Startovka!$G37-Startovka!$F37)),"",IF(Startovka!$G37="","",Startovka!$G37-Startovka!$F37))</f>
        <v>0.014895833333333362</v>
      </c>
      <c r="I37" s="14" t="str">
        <f>IF(Startovka!$E37="Z",VLOOKUP(Startovka!$C37,Kategorie!$A$2:$C$115,2,0),VLOOKUP(Startovka!$C37,Kategorie!$A$2:$C$115,3,0))</f>
        <v>M20</v>
      </c>
      <c r="J37" s="9">
        <f>IF(Startovka!$H37="","",_xlfn.COUNTIFS(Startovka!$I$2:$I$127,Startovka!$I37,Startovka!$H$2:$H$127,"&lt;"&amp;Startovka!$H37,Startovka!$H$2:$H$127,"&lt;&gt;")+1)</f>
        <v>25</v>
      </c>
      <c r="K37" s="9">
        <f>IF(Startovka!$H37="","",_xlfn.COUNTIFS(Startovka!$E$2:$E$127,Startovka!$E37,Startovka!$H$2:$H$127,"&lt;"&amp;Startovka!$H37,Startovka!$H$2:$H$127,"&lt;&gt;")+1)</f>
        <v>85</v>
      </c>
      <c r="L37" s="9">
        <f>IF(ISERROR(RANK(Startovka!$H37,Startovka!$H$2:$H$127,1)),"",RANK(Startovka!$H37,Startovka!$H$2:$H$127,1))</f>
        <v>101</v>
      </c>
    </row>
    <row r="38" spans="1:12" ht="15">
      <c r="A38" s="10">
        <v>7</v>
      </c>
      <c r="B38" s="10" t="s">
        <v>163</v>
      </c>
      <c r="C38" s="10">
        <v>1976</v>
      </c>
      <c r="D38" s="10" t="s">
        <v>164</v>
      </c>
      <c r="E38" s="11" t="s">
        <v>27</v>
      </c>
      <c r="F38" s="12">
        <v>0.000694444444444444</v>
      </c>
      <c r="G38" s="12">
        <f>VLOOKUP(Startovka!$A38,Cíl!$B$2:$C$127,2,0)+$O$1</f>
        <v>0.016400462962962964</v>
      </c>
      <c r="H38" s="13">
        <f>IF(ISERROR(IF(Startovka!$G38="","",Startovka!$G38-Startovka!$F38)),"",IF(Startovka!$G38="","",Startovka!$G38-Startovka!$F38))</f>
        <v>0.01570601851851852</v>
      </c>
      <c r="I38" s="14" t="str">
        <f>IF(Startovka!$E38="Z",VLOOKUP(Startovka!$C38,Kategorie!$A$2:$C$115,2,0),VLOOKUP(Startovka!$C38,Kategorie!$A$2:$C$115,3,0))</f>
        <v>M20</v>
      </c>
      <c r="J38" s="9">
        <f>IF(Startovka!$H38="","",_xlfn.COUNTIFS(Startovka!$I$2:$I$127,Startovka!$I38,Startovka!$H$2:$H$127,"&lt;"&amp;Startovka!$H38,Startovka!$H$2:$H$127,"&lt;&gt;")+1)</f>
        <v>26</v>
      </c>
      <c r="K38" s="9">
        <f>IF(Startovka!$H38="","",_xlfn.COUNTIFS(Startovka!$E$2:$E$127,Startovka!$E38,Startovka!$H$2:$H$127,"&lt;"&amp;Startovka!$H38,Startovka!$H$2:$H$127,"&lt;&gt;")+1)</f>
        <v>90</v>
      </c>
      <c r="L38" s="9">
        <f>IF(ISERROR(RANK(Startovka!$H38,Startovka!$H$2:$H$127,1)),"",RANK(Startovka!$H38,Startovka!$H$2:$H$127,1))</f>
        <v>108</v>
      </c>
    </row>
    <row r="39" spans="1:12" ht="15">
      <c r="A39" s="10">
        <v>111</v>
      </c>
      <c r="B39" s="10" t="s">
        <v>194</v>
      </c>
      <c r="C39" s="10">
        <v>1981</v>
      </c>
      <c r="D39" s="10" t="s">
        <v>193</v>
      </c>
      <c r="E39" s="11" t="s">
        <v>27</v>
      </c>
      <c r="F39" s="12">
        <v>0.0125</v>
      </c>
      <c r="G39" s="12">
        <f>VLOOKUP(Startovka!$A39,Cíl!$B$2:$C$127,2,0)+$O$1</f>
        <v>0.028645833333333332</v>
      </c>
      <c r="H39" s="13">
        <f>IF(ISERROR(IF(Startovka!$G39="","",Startovka!$G39-Startovka!$F39)),"",IF(Startovka!$G39="","",Startovka!$G39-Startovka!$F39))</f>
        <v>0.01614583333333333</v>
      </c>
      <c r="I39" s="14" t="str">
        <f>IF(Startovka!$E39="Z",VLOOKUP(Startovka!$C39,Kategorie!$A$2:$C$115,2,0),VLOOKUP(Startovka!$C39,Kategorie!$A$2:$C$115,3,0))</f>
        <v>M20</v>
      </c>
      <c r="J39" s="9">
        <f>IF(Startovka!$H39="","",_xlfn.COUNTIFS(Startovka!$I$2:$I$127,Startovka!$I39,Startovka!$H$2:$H$127,"&lt;"&amp;Startovka!$H39,Startovka!$H$2:$H$127,"&lt;&gt;")+1)</f>
        <v>27</v>
      </c>
      <c r="K39" s="9">
        <f>IF(Startovka!$H39="","",_xlfn.COUNTIFS(Startovka!$E$2:$E$127,Startovka!$E39,Startovka!$H$2:$H$127,"&lt;"&amp;Startovka!$H39,Startovka!$H$2:$H$127,"&lt;&gt;")+1)</f>
        <v>92</v>
      </c>
      <c r="L39" s="9">
        <f>IF(ISERROR(RANK(Startovka!$H39,Startovka!$H$2:$H$127,1)),"",RANK(Startovka!$H39,Startovka!$H$2:$H$127,1))</f>
        <v>111</v>
      </c>
    </row>
    <row r="40" spans="1:12" ht="15">
      <c r="A40" s="10">
        <v>103</v>
      </c>
      <c r="B40" s="10" t="s">
        <v>87</v>
      </c>
      <c r="C40" s="10">
        <v>1970</v>
      </c>
      <c r="D40" s="10" t="s">
        <v>88</v>
      </c>
      <c r="E40" s="11" t="s">
        <v>27</v>
      </c>
      <c r="F40" s="12">
        <v>0.0115740740740741</v>
      </c>
      <c r="G40" s="12">
        <f>VLOOKUP(Startovka!$A40,Cíl!$B$2:$C$127,2,0)+$O$1</f>
        <v>0.021099537037037038</v>
      </c>
      <c r="H40" s="13">
        <f>IF(ISERROR(IF(Startovka!$G40="","",Startovka!$G40-Startovka!$F40)),"",IF(Startovka!$G40="","",Startovka!$G40-Startovka!$F40))</f>
        <v>0.009525462962962939</v>
      </c>
      <c r="I40" s="14" t="str">
        <f>IF(Startovka!$E40="Z",VLOOKUP(Startovka!$C40,Kategorie!$A$2:$C$115,2,0),VLOOKUP(Startovka!$C40,Kategorie!$A$2:$C$115,3,0))</f>
        <v>M40</v>
      </c>
      <c r="J40" s="9">
        <f>IF(Startovka!$H40="","",_xlfn.COUNTIFS(Startovka!$I$2:$I$127,Startovka!$I40,Startovka!$H$2:$H$127,"&lt;"&amp;Startovka!$H40,Startovka!$H$2:$H$127,"&lt;&gt;")+1)</f>
        <v>1</v>
      </c>
      <c r="K40" s="9">
        <f>IF(Startovka!$H40="","",_xlfn.COUNTIFS(Startovka!$E$2:$E$127,Startovka!$E40,Startovka!$H$2:$H$127,"&lt;"&amp;Startovka!$H40,Startovka!$H$2:$H$127,"&lt;&gt;")+1)</f>
        <v>6</v>
      </c>
      <c r="L40" s="9">
        <f>IF(ISERROR(RANK(Startovka!$H40,Startovka!$H$2:$H$127,1)),"",RANK(Startovka!$H40,Startovka!$H$2:$H$127,1))</f>
        <v>6</v>
      </c>
    </row>
    <row r="41" spans="1:12" ht="15">
      <c r="A41" s="10">
        <v>124</v>
      </c>
      <c r="B41" s="10" t="s">
        <v>115</v>
      </c>
      <c r="C41" s="10">
        <v>1973</v>
      </c>
      <c r="D41" s="10" t="s">
        <v>116</v>
      </c>
      <c r="E41" s="11" t="s">
        <v>27</v>
      </c>
      <c r="F41" s="12">
        <v>0.0137731481481481</v>
      </c>
      <c r="G41" s="12">
        <f>VLOOKUP(Startovka!$A41,Cíl!$B$2:$C$127,2,0)+$O$1</f>
        <v>0.023379629629629632</v>
      </c>
      <c r="H41" s="13">
        <f>IF(ISERROR(IF(Startovka!$G41="","",Startovka!$G41-Startovka!$F41)),"",IF(Startovka!$G41="","",Startovka!$G41-Startovka!$F41))</f>
        <v>0.009606481481481532</v>
      </c>
      <c r="I41" s="14" t="str">
        <f>IF(Startovka!$E41="Z",VLOOKUP(Startovka!$C41,Kategorie!$A$2:$C$115,2,0),VLOOKUP(Startovka!$C41,Kategorie!$A$2:$C$115,3,0))</f>
        <v>M40</v>
      </c>
      <c r="J41" s="9">
        <f>IF(Startovka!$H41="","",_xlfn.COUNTIFS(Startovka!$I$2:$I$127,Startovka!$I41,Startovka!$H$2:$H$127,"&lt;"&amp;Startovka!$H41,Startovka!$H$2:$H$127,"&lt;&gt;")+1)</f>
        <v>2</v>
      </c>
      <c r="K41" s="9">
        <f>IF(Startovka!$H41="","",_xlfn.COUNTIFS(Startovka!$E$2:$E$127,Startovka!$E41,Startovka!$H$2:$H$127,"&lt;"&amp;Startovka!$H41,Startovka!$H$2:$H$127,"&lt;&gt;")+1)</f>
        <v>7</v>
      </c>
      <c r="L41" s="9">
        <f>IF(ISERROR(RANK(Startovka!$H41,Startovka!$H$2:$H$127,1)),"",RANK(Startovka!$H41,Startovka!$H$2:$H$127,1))</f>
        <v>7</v>
      </c>
    </row>
    <row r="42" spans="1:12" ht="15">
      <c r="A42" s="10">
        <v>5</v>
      </c>
      <c r="B42" s="10" t="s">
        <v>25</v>
      </c>
      <c r="C42" s="10">
        <v>1965</v>
      </c>
      <c r="D42" s="10"/>
      <c r="E42" s="11" t="s">
        <v>27</v>
      </c>
      <c r="F42" s="12">
        <v>0.000462962962962963</v>
      </c>
      <c r="G42" s="12">
        <f>VLOOKUP(Startovka!$A42,Cíl!$B$2:$C$127,2,0)+$O$1</f>
        <v>0.010081018518518517</v>
      </c>
      <c r="H42" s="13">
        <f>IF(ISERROR(IF(Startovka!$G42="","",Startovka!$G42-Startovka!$F42)),"",IF(Startovka!$G42="","",Startovka!$G42-Startovka!$F42))</f>
        <v>0.009618055555555553</v>
      </c>
      <c r="I42" s="11" t="str">
        <f>IF(Startovka!$E42="Z",VLOOKUP(Startovka!$C42,Kategorie!$A$2:$C$115,2,0),VLOOKUP(Startovka!$C42,Kategorie!$A$2:$C$115,3,0))</f>
        <v>M40</v>
      </c>
      <c r="J42" s="10">
        <f>IF(Startovka!$H42="","",_xlfn.COUNTIFS(Startovka!$I$2:$I$127,Startovka!$I42,Startovka!$H$2:$H$127,"&lt;"&amp;Startovka!$H42,Startovka!$H$2:$H$127,"&lt;&gt;")+1)</f>
        <v>3</v>
      </c>
      <c r="K42" s="10">
        <f>IF(Startovka!$H42="","",_xlfn.COUNTIFS(Startovka!$E$2:$E$127,Startovka!$E42,Startovka!$H$2:$H$127,"&lt;"&amp;Startovka!$H42,Startovka!$H$2:$H$127,"&lt;&gt;")+1)</f>
        <v>8</v>
      </c>
      <c r="L42" s="10">
        <f>IF(ISERROR(RANK(Startovka!$H42,Startovka!$H$2:$H$127,1)),"",RANK(Startovka!$H42,Startovka!$H$2:$H$127,1))</f>
        <v>8</v>
      </c>
    </row>
    <row r="43" spans="1:12" ht="15">
      <c r="A43" s="10">
        <v>119</v>
      </c>
      <c r="B43" s="10" t="s">
        <v>99</v>
      </c>
      <c r="C43" s="10">
        <v>1973</v>
      </c>
      <c r="D43" s="10" t="s">
        <v>100</v>
      </c>
      <c r="E43" s="11" t="s">
        <v>27</v>
      </c>
      <c r="F43" s="12">
        <v>0.0134259259259259</v>
      </c>
      <c r="G43" s="12">
        <f>VLOOKUP(Startovka!$A43,Cíl!$B$2:$C$127,2,0)+$O$1</f>
        <v>0.023148148148148147</v>
      </c>
      <c r="H43" s="13">
        <f>IF(ISERROR(IF(Startovka!$G43="","",Startovka!$G43-Startovka!$F43)),"",IF(Startovka!$G43="","",Startovka!$G43-Startovka!$F43))</f>
        <v>0.009722222222222247</v>
      </c>
      <c r="I43" s="14" t="str">
        <f>IF(Startovka!$E43="Z",VLOOKUP(Startovka!$C43,Kategorie!$A$2:$C$115,2,0),VLOOKUP(Startovka!$C43,Kategorie!$A$2:$C$115,3,0))</f>
        <v>M40</v>
      </c>
      <c r="J43" s="9">
        <f>IF(Startovka!$H43="","",_xlfn.COUNTIFS(Startovka!$I$2:$I$127,Startovka!$I43,Startovka!$H$2:$H$127,"&lt;"&amp;Startovka!$H43,Startovka!$H$2:$H$127,"&lt;&gt;")+1)</f>
        <v>4</v>
      </c>
      <c r="K43" s="9">
        <f>IF(Startovka!$H43="","",_xlfn.COUNTIFS(Startovka!$E$2:$E$127,Startovka!$E43,Startovka!$H$2:$H$127,"&lt;"&amp;Startovka!$H43,Startovka!$H$2:$H$127,"&lt;&gt;")+1)</f>
        <v>10</v>
      </c>
      <c r="L43" s="9">
        <f>IF(ISERROR(RANK(Startovka!$H43,Startovka!$H$2:$H$127,1)),"",RANK(Startovka!$H43,Startovka!$H$2:$H$127,1))</f>
        <v>10</v>
      </c>
    </row>
    <row r="44" spans="1:12" ht="15">
      <c r="A44" s="10">
        <v>19</v>
      </c>
      <c r="B44" s="10" t="s">
        <v>26</v>
      </c>
      <c r="C44" s="10">
        <v>1965</v>
      </c>
      <c r="D44" s="10"/>
      <c r="E44" s="11" t="s">
        <v>27</v>
      </c>
      <c r="F44" s="12">
        <v>0.00208333333333333</v>
      </c>
      <c r="G44" s="12">
        <f>VLOOKUP(Startovka!$A44,Cíl!$B$2:$C$127,2,0)+$O$1</f>
        <v>0.012025462962962963</v>
      </c>
      <c r="H44" s="13">
        <f>IF(ISERROR(IF(Startovka!$G44="","",Startovka!$G44-Startovka!$F44)),"",IF(Startovka!$G44="","",Startovka!$G44-Startovka!$F44))</f>
        <v>0.009942129629629634</v>
      </c>
      <c r="I44" s="11" t="str">
        <f>IF(Startovka!$E44="Z",VLOOKUP(Startovka!$C44,Kategorie!$A$2:$C$115,2,0),VLOOKUP(Startovka!$C44,Kategorie!$A$2:$C$115,3,0))</f>
        <v>M40</v>
      </c>
      <c r="J44" s="10">
        <f>IF(Startovka!$H44="","",_xlfn.COUNTIFS(Startovka!$I$2:$I$127,Startovka!$I44,Startovka!$H$2:$H$127,"&lt;"&amp;Startovka!$H44,Startovka!$H$2:$H$127,"&lt;&gt;")+1)</f>
        <v>5</v>
      </c>
      <c r="K44" s="10">
        <f>IF(Startovka!$H44="","",_xlfn.COUNTIFS(Startovka!$E$2:$E$127,Startovka!$E44,Startovka!$H$2:$H$127,"&lt;"&amp;Startovka!$H44,Startovka!$H$2:$H$127,"&lt;&gt;")+1)</f>
        <v>12</v>
      </c>
      <c r="L44" s="10">
        <f>IF(ISERROR(RANK(Startovka!$H44,Startovka!$H$2:$H$127,1)),"",RANK(Startovka!$H44,Startovka!$H$2:$H$127,1))</f>
        <v>12</v>
      </c>
    </row>
    <row r="45" spans="1:12" ht="15">
      <c r="A45" s="10">
        <v>64</v>
      </c>
      <c r="B45" s="10" t="s">
        <v>46</v>
      </c>
      <c r="C45" s="10">
        <v>1966</v>
      </c>
      <c r="D45" s="10" t="s">
        <v>47</v>
      </c>
      <c r="E45" s="11" t="s">
        <v>27</v>
      </c>
      <c r="F45" s="12">
        <v>0.00729166666666667</v>
      </c>
      <c r="G45" s="12">
        <f>VLOOKUP(Startovka!$A45,Cíl!$B$2:$C$127,2,0)+$O$1</f>
        <v>0.01747685185185185</v>
      </c>
      <c r="H45" s="13">
        <f>IF(ISERROR(IF(Startovka!$G45="","",Startovka!$G45-Startovka!$F45)),"",IF(Startovka!$G45="","",Startovka!$G45-Startovka!$F45))</f>
        <v>0.01018518518518518</v>
      </c>
      <c r="I45" s="14" t="str">
        <f>IF(Startovka!$E45="Z",VLOOKUP(Startovka!$C45,Kategorie!$A$2:$C$115,2,0),VLOOKUP(Startovka!$C45,Kategorie!$A$2:$C$115,3,0))</f>
        <v>M40</v>
      </c>
      <c r="J45" s="9">
        <f>IF(Startovka!$H45="","",_xlfn.COUNTIFS(Startovka!$I$2:$I$127,Startovka!$I45,Startovka!$H$2:$H$127,"&lt;"&amp;Startovka!$H45,Startovka!$H$2:$H$127,"&lt;&gt;")+1)</f>
        <v>6</v>
      </c>
      <c r="K45" s="9">
        <f>IF(Startovka!$H45="","",_xlfn.COUNTIFS(Startovka!$E$2:$E$127,Startovka!$E45,Startovka!$H$2:$H$127,"&lt;"&amp;Startovka!$H45,Startovka!$H$2:$H$127,"&lt;&gt;")+1)</f>
        <v>14</v>
      </c>
      <c r="L45" s="9">
        <f>IF(ISERROR(RANK(Startovka!$H45,Startovka!$H$2:$H$127,1)),"",RANK(Startovka!$H45,Startovka!$H$2:$H$127,1))</f>
        <v>14</v>
      </c>
    </row>
    <row r="46" spans="1:12" ht="15">
      <c r="A46" s="10">
        <v>110</v>
      </c>
      <c r="B46" s="10" t="s">
        <v>91</v>
      </c>
      <c r="C46" s="10">
        <v>1974</v>
      </c>
      <c r="D46" s="10" t="s">
        <v>92</v>
      </c>
      <c r="E46" s="11" t="s">
        <v>27</v>
      </c>
      <c r="F46" s="12">
        <v>0.0123842592592593</v>
      </c>
      <c r="G46" s="12">
        <f>VLOOKUP(Startovka!$A46,Cíl!$B$2:$C$127,2,0)+$O$1</f>
        <v>0.022986111111111113</v>
      </c>
      <c r="H46" s="13">
        <f>IF(ISERROR(IF(Startovka!$G46="","",Startovka!$G46-Startovka!$F46)),"",IF(Startovka!$G46="","",Startovka!$G46-Startovka!$F46))</f>
        <v>0.010601851851851814</v>
      </c>
      <c r="I46" s="14" t="str">
        <f>IF(Startovka!$E46="Z",VLOOKUP(Startovka!$C46,Kategorie!$A$2:$C$115,2,0),VLOOKUP(Startovka!$C46,Kategorie!$A$2:$C$115,3,0))</f>
        <v>M40</v>
      </c>
      <c r="J46" s="9">
        <f>IF(Startovka!$H46="","",_xlfn.COUNTIFS(Startovka!$I$2:$I$127,Startovka!$I46,Startovka!$H$2:$H$127,"&lt;"&amp;Startovka!$H46,Startovka!$H$2:$H$127,"&lt;&gt;")+1)</f>
        <v>7</v>
      </c>
      <c r="K46" s="9">
        <f>IF(Startovka!$H46="","",_xlfn.COUNTIFS(Startovka!$E$2:$E$127,Startovka!$E46,Startovka!$H$2:$H$127,"&lt;"&amp;Startovka!$H46,Startovka!$H$2:$H$127,"&lt;&gt;")+1)</f>
        <v>23</v>
      </c>
      <c r="L46" s="9">
        <f>IF(ISERROR(RANK(Startovka!$H46,Startovka!$H$2:$H$127,1)),"",RANK(Startovka!$H46,Startovka!$H$2:$H$127,1))</f>
        <v>23</v>
      </c>
    </row>
    <row r="47" spans="1:12" ht="15">
      <c r="A47" s="10">
        <v>125</v>
      </c>
      <c r="B47" s="10" t="s">
        <v>118</v>
      </c>
      <c r="C47" s="10">
        <v>1967</v>
      </c>
      <c r="D47" s="10" t="s">
        <v>66</v>
      </c>
      <c r="E47" s="11" t="s">
        <v>27</v>
      </c>
      <c r="F47" s="12">
        <v>0.0138888888888889</v>
      </c>
      <c r="G47" s="12">
        <f>VLOOKUP(Startovka!$A47,Cíl!$B$2:$C$127,2,0)+$O$1</f>
        <v>0.024641203703703703</v>
      </c>
      <c r="H47" s="13">
        <f>IF(ISERROR(IF(Startovka!$G47="","",Startovka!$G47-Startovka!$F47)),"",IF(Startovka!$G47="","",Startovka!$G47-Startovka!$F47))</f>
        <v>0.010752314814814803</v>
      </c>
      <c r="I47" s="14" t="str">
        <f>IF(Startovka!$E47="Z",VLOOKUP(Startovka!$C47,Kategorie!$A$2:$C$115,2,0),VLOOKUP(Startovka!$C47,Kategorie!$A$2:$C$115,3,0))</f>
        <v>M40</v>
      </c>
      <c r="J47" s="9">
        <f>IF(Startovka!$H47="","",_xlfn.COUNTIFS(Startovka!$I$2:$I$127,Startovka!$I47,Startovka!$H$2:$H$127,"&lt;"&amp;Startovka!$H47,Startovka!$H$2:$H$127,"&lt;&gt;")+1)</f>
        <v>8</v>
      </c>
      <c r="K47" s="9">
        <f>IF(Startovka!$H47="","",_xlfn.COUNTIFS(Startovka!$E$2:$E$127,Startovka!$E47,Startovka!$H$2:$H$127,"&lt;"&amp;Startovka!$H47,Startovka!$H$2:$H$127,"&lt;&gt;")+1)</f>
        <v>26</v>
      </c>
      <c r="L47" s="9">
        <f>IF(ISERROR(RANK(Startovka!$H47,Startovka!$H$2:$H$127,1)),"",RANK(Startovka!$H47,Startovka!$H$2:$H$127,1))</f>
        <v>26</v>
      </c>
    </row>
    <row r="48" spans="1:12" ht="15">
      <c r="A48" s="10">
        <v>35</v>
      </c>
      <c r="B48" s="10" t="s">
        <v>29</v>
      </c>
      <c r="C48" s="10">
        <v>1970</v>
      </c>
      <c r="D48" s="10" t="s">
        <v>30</v>
      </c>
      <c r="E48" s="11" t="s">
        <v>27</v>
      </c>
      <c r="F48" s="12">
        <v>0.00393518518518518</v>
      </c>
      <c r="G48" s="12">
        <f>VLOOKUP(Startovka!$A48,Cíl!$B$2:$C$127,2,0)+$O$1</f>
        <v>0.014895833333333334</v>
      </c>
      <c r="H48" s="13">
        <f>IF(ISERROR(IF(Startovka!$G48="","",Startovka!$G48-Startovka!$F48)),"",IF(Startovka!$G48="","",Startovka!$G48-Startovka!$F48))</f>
        <v>0.010960648148148153</v>
      </c>
      <c r="I48" s="14" t="str">
        <f>IF(Startovka!$E48="Z",VLOOKUP(Startovka!$C48,Kategorie!$A$2:$C$115,2,0),VLOOKUP(Startovka!$C48,Kategorie!$A$2:$C$115,3,0))</f>
        <v>M40</v>
      </c>
      <c r="J48" s="9">
        <f>IF(Startovka!$H48="","",_xlfn.COUNTIFS(Startovka!$I$2:$I$127,Startovka!$I48,Startovka!$H$2:$H$127,"&lt;"&amp;Startovka!$H48,Startovka!$H$2:$H$127,"&lt;&gt;")+1)</f>
        <v>9</v>
      </c>
      <c r="K48" s="9">
        <f>IF(Startovka!$H48="","",_xlfn.COUNTIFS(Startovka!$E$2:$E$127,Startovka!$E48,Startovka!$H$2:$H$127,"&lt;"&amp;Startovka!$H48,Startovka!$H$2:$H$127,"&lt;&gt;")+1)</f>
        <v>31</v>
      </c>
      <c r="L48" s="9">
        <f>IF(ISERROR(RANK(Startovka!$H48,Startovka!$H$2:$H$127,1)),"",RANK(Startovka!$H48,Startovka!$H$2:$H$127,1))</f>
        <v>32</v>
      </c>
    </row>
    <row r="49" spans="1:12" ht="15">
      <c r="A49" s="10">
        <v>26</v>
      </c>
      <c r="B49" s="10" t="s">
        <v>28</v>
      </c>
      <c r="C49" s="10">
        <v>1970</v>
      </c>
      <c r="D49" s="10"/>
      <c r="E49" s="11" t="s">
        <v>27</v>
      </c>
      <c r="F49" s="12">
        <v>0.00289351851851852</v>
      </c>
      <c r="G49" s="12">
        <f>VLOOKUP(Startovka!$A49,Cíl!$B$2:$C$127,2,0)+$O$1</f>
        <v>0.013969907407407408</v>
      </c>
      <c r="H49" s="13">
        <f>IF(ISERROR(IF(Startovka!$G49="","",Startovka!$G49-Startovka!$F49)),"",IF(Startovka!$G49="","",Startovka!$G49-Startovka!$F49))</f>
        <v>0.011076388888888889</v>
      </c>
      <c r="I49" s="11" t="str">
        <f>IF(Startovka!$E49="Z",VLOOKUP(Startovka!$C49,Kategorie!$A$2:$C$115,2,0),VLOOKUP(Startovka!$C49,Kategorie!$A$2:$C$115,3,0))</f>
        <v>M40</v>
      </c>
      <c r="J49" s="10">
        <f>IF(Startovka!$H49="","",_xlfn.COUNTIFS(Startovka!$I$2:$I$127,Startovka!$I49,Startovka!$H$2:$H$127,"&lt;"&amp;Startovka!$H49,Startovka!$H$2:$H$127,"&lt;&gt;")+1)</f>
        <v>10</v>
      </c>
      <c r="K49" s="10">
        <f>IF(Startovka!$H49="","",_xlfn.COUNTIFS(Startovka!$E$2:$E$127,Startovka!$E49,Startovka!$H$2:$H$127,"&lt;"&amp;Startovka!$H49,Startovka!$H$2:$H$127,"&lt;&gt;")+1)</f>
        <v>33</v>
      </c>
      <c r="L49" s="10">
        <f>IF(ISERROR(RANK(Startovka!$H49,Startovka!$H$2:$H$127,1)),"",RANK(Startovka!$H49,Startovka!$H$2:$H$127,1))</f>
        <v>34</v>
      </c>
    </row>
    <row r="50" spans="1:12" ht="15">
      <c r="A50" s="10">
        <v>113</v>
      </c>
      <c r="B50" s="10" t="s">
        <v>93</v>
      </c>
      <c r="C50" s="10">
        <v>1968</v>
      </c>
      <c r="D50" s="10" t="s">
        <v>94</v>
      </c>
      <c r="E50" s="11" t="s">
        <v>27</v>
      </c>
      <c r="F50" s="12">
        <v>0.0127314814814815</v>
      </c>
      <c r="G50" s="12">
        <f>VLOOKUP(Startovka!$A50,Cíl!$B$2:$C$127,2,0)+$O$1</f>
        <v>0.02402777777777778</v>
      </c>
      <c r="H50" s="13">
        <f>IF(ISERROR(IF(Startovka!$G50="","",Startovka!$G50-Startovka!$F50)),"",IF(Startovka!$G50="","",Startovka!$G50-Startovka!$F50))</f>
        <v>0.01129629629629628</v>
      </c>
      <c r="I50" s="14" t="str">
        <f>IF(Startovka!$E50="Z",VLOOKUP(Startovka!$C50,Kategorie!$A$2:$C$115,2,0),VLOOKUP(Startovka!$C50,Kategorie!$A$2:$C$115,3,0))</f>
        <v>M40</v>
      </c>
      <c r="J50" s="9">
        <f>IF(Startovka!$H50="","",_xlfn.COUNTIFS(Startovka!$I$2:$I$127,Startovka!$I50,Startovka!$H$2:$H$127,"&lt;"&amp;Startovka!$H50,Startovka!$H$2:$H$127,"&lt;&gt;")+1)</f>
        <v>11</v>
      </c>
      <c r="K50" s="9">
        <f>IF(Startovka!$H50="","",_xlfn.COUNTIFS(Startovka!$E$2:$E$127,Startovka!$E50,Startovka!$H$2:$H$127,"&lt;"&amp;Startovka!$H50,Startovka!$H$2:$H$127,"&lt;&gt;")+1)</f>
        <v>37</v>
      </c>
      <c r="L50" s="9">
        <f>IF(ISERROR(RANK(Startovka!$H50,Startovka!$H$2:$H$127,1)),"",RANK(Startovka!$H50,Startovka!$H$2:$H$127,1))</f>
        <v>38</v>
      </c>
    </row>
    <row r="51" spans="1:12" ht="15">
      <c r="A51" s="10">
        <v>44</v>
      </c>
      <c r="B51" s="10" t="s">
        <v>36</v>
      </c>
      <c r="C51" s="10">
        <v>1974</v>
      </c>
      <c r="D51" s="10" t="s">
        <v>37</v>
      </c>
      <c r="E51" s="11" t="s">
        <v>27</v>
      </c>
      <c r="F51" s="12">
        <v>0.00497685185185185</v>
      </c>
      <c r="G51" s="12">
        <f>VLOOKUP(Startovka!$A51,Cíl!$B$2:$C$127,2,0)+$O$1</f>
        <v>0.01627314814814815</v>
      </c>
      <c r="H51" s="13">
        <f>IF(ISERROR(IF(Startovka!$G51="","",Startovka!$G51-Startovka!$F51)),"",IF(Startovka!$G51="","",Startovka!$G51-Startovka!$F51))</f>
        <v>0.0112962962962963</v>
      </c>
      <c r="I51" s="14" t="str">
        <f>IF(Startovka!$E51="Z",VLOOKUP(Startovka!$C51,Kategorie!$A$2:$C$115,2,0),VLOOKUP(Startovka!$C51,Kategorie!$A$2:$C$115,3,0))</f>
        <v>M40</v>
      </c>
      <c r="J51" s="9">
        <f>IF(Startovka!$H51="","",_xlfn.COUNTIFS(Startovka!$I$2:$I$127,Startovka!$I51,Startovka!$H$2:$H$127,"&lt;"&amp;Startovka!$H51,Startovka!$H$2:$H$127,"&lt;&gt;")+1)</f>
        <v>11</v>
      </c>
      <c r="K51" s="9">
        <f>IF(Startovka!$H51="","",_xlfn.COUNTIFS(Startovka!$E$2:$E$127,Startovka!$E51,Startovka!$H$2:$H$127,"&lt;"&amp;Startovka!$H51,Startovka!$H$2:$H$127,"&lt;&gt;")+1)</f>
        <v>37</v>
      </c>
      <c r="L51" s="9">
        <f>IF(ISERROR(RANK(Startovka!$H51,Startovka!$H$2:$H$127,1)),"",RANK(Startovka!$H51,Startovka!$H$2:$H$127,1))</f>
        <v>40</v>
      </c>
    </row>
    <row r="52" spans="1:12" ht="15">
      <c r="A52" s="10">
        <v>60</v>
      </c>
      <c r="B52" s="10" t="s">
        <v>44</v>
      </c>
      <c r="C52" s="10">
        <v>1971</v>
      </c>
      <c r="D52" s="10" t="s">
        <v>45</v>
      </c>
      <c r="E52" s="11" t="s">
        <v>27</v>
      </c>
      <c r="F52" s="12">
        <v>0.0068287037037037</v>
      </c>
      <c r="G52" s="12">
        <f>VLOOKUP(Startovka!$A52,Cíl!$B$2:$C$127,2,0)+$O$1</f>
        <v>0.018368055555555558</v>
      </c>
      <c r="H52" s="13">
        <f>IF(ISERROR(IF(Startovka!$G52="","",Startovka!$G52-Startovka!$F52)),"",IF(Startovka!$G52="","",Startovka!$G52-Startovka!$F52))</f>
        <v>0.011539351851851858</v>
      </c>
      <c r="I52" s="14" t="str">
        <f>IF(Startovka!$E52="Z",VLOOKUP(Startovka!$C52,Kategorie!$A$2:$C$115,2,0),VLOOKUP(Startovka!$C52,Kategorie!$A$2:$C$115,3,0))</f>
        <v>M40</v>
      </c>
      <c r="J52" s="9">
        <f>IF(Startovka!$H52="","",_xlfn.COUNTIFS(Startovka!$I$2:$I$127,Startovka!$I52,Startovka!$H$2:$H$127,"&lt;"&amp;Startovka!$H52,Startovka!$H$2:$H$127,"&lt;&gt;")+1)</f>
        <v>13</v>
      </c>
      <c r="K52" s="9">
        <f>IF(Startovka!$H52="","",_xlfn.COUNTIFS(Startovka!$E$2:$E$127,Startovka!$E52,Startovka!$H$2:$H$127,"&lt;"&amp;Startovka!$H52,Startovka!$H$2:$H$127,"&lt;&gt;")+1)</f>
        <v>47</v>
      </c>
      <c r="L52" s="9">
        <f>IF(ISERROR(RANK(Startovka!$H52,Startovka!$H$2:$H$127,1)),"",RANK(Startovka!$H52,Startovka!$H$2:$H$127,1))</f>
        <v>49</v>
      </c>
    </row>
    <row r="53" spans="1:12" ht="15">
      <c r="A53" s="10">
        <v>52</v>
      </c>
      <c r="B53" s="10" t="s">
        <v>38</v>
      </c>
      <c r="C53" s="10">
        <v>1973</v>
      </c>
      <c r="D53" s="10" t="s">
        <v>39</v>
      </c>
      <c r="E53" s="11" t="s">
        <v>27</v>
      </c>
      <c r="F53" s="12">
        <v>0.00590277777777778</v>
      </c>
      <c r="G53" s="12">
        <f>VLOOKUP(Startovka!$A53,Cíl!$B$2:$C$127,2,0)+$O$1</f>
        <v>0.017627314814814814</v>
      </c>
      <c r="H53" s="13">
        <f>IF(ISERROR(IF(Startovka!$G53="","",Startovka!$G53-Startovka!$F53)),"",IF(Startovka!$G53="","",Startovka!$G53-Startovka!$F53))</f>
        <v>0.011724537037037033</v>
      </c>
      <c r="I53" s="14" t="str">
        <f>IF(Startovka!$E53="Z",VLOOKUP(Startovka!$C53,Kategorie!$A$2:$C$115,2,0),VLOOKUP(Startovka!$C53,Kategorie!$A$2:$C$115,3,0))</f>
        <v>M40</v>
      </c>
      <c r="J53" s="9">
        <f>IF(Startovka!$H53="","",_xlfn.COUNTIFS(Startovka!$I$2:$I$127,Startovka!$I53,Startovka!$H$2:$H$127,"&lt;"&amp;Startovka!$H53,Startovka!$H$2:$H$127,"&lt;&gt;")+1)</f>
        <v>14</v>
      </c>
      <c r="K53" s="9">
        <f>IF(Startovka!$H53="","",_xlfn.COUNTIFS(Startovka!$E$2:$E$127,Startovka!$E53,Startovka!$H$2:$H$127,"&lt;"&amp;Startovka!$H53,Startovka!$H$2:$H$127,"&lt;&gt;")+1)</f>
        <v>51</v>
      </c>
      <c r="L53" s="9">
        <f>IF(ISERROR(RANK(Startovka!$H53,Startovka!$H$2:$H$127,1)),"",RANK(Startovka!$H53,Startovka!$H$2:$H$127,1))</f>
        <v>55</v>
      </c>
    </row>
    <row r="54" spans="1:12" ht="15">
      <c r="A54" s="10">
        <v>1</v>
      </c>
      <c r="B54" s="10" t="s">
        <v>31</v>
      </c>
      <c r="C54" s="10">
        <v>1970</v>
      </c>
      <c r="D54" s="10" t="s">
        <v>35</v>
      </c>
      <c r="E54" s="11" t="s">
        <v>27</v>
      </c>
      <c r="F54" s="12">
        <v>0</v>
      </c>
      <c r="G54" s="12">
        <f>VLOOKUP(Startovka!$A54,Cíl!$B$2:$C$127,2,0)+$O$1</f>
        <v>0.012118055555555554</v>
      </c>
      <c r="H54" s="13">
        <f>IF(ISERROR(IF(Startovka!$G54="","",Startovka!$G54-Startovka!$F54)),"",IF(Startovka!$G54="","",Startovka!$G54-Startovka!$F54))</f>
        <v>0.012118055555555554</v>
      </c>
      <c r="I54" s="11" t="str">
        <f>IF(Startovka!$E54="Z",VLOOKUP(Startovka!$C54,Kategorie!$A$2:$C$115,2,0),VLOOKUP(Startovka!$C54,Kategorie!$A$2:$C$115,3,0))</f>
        <v>M40</v>
      </c>
      <c r="J54" s="10">
        <f>IF(Startovka!$H54="","",_xlfn.COUNTIFS(Startovka!$I$2:$I$127,Startovka!$I54,Startovka!$H$2:$H$127,"&lt;"&amp;Startovka!$H54,Startovka!$H$2:$H$127,"&lt;&gt;")+1)</f>
        <v>15</v>
      </c>
      <c r="K54" s="10">
        <f>IF(Startovka!$H54="","",_xlfn.COUNTIFS(Startovka!$E$2:$E$127,Startovka!$E54,Startovka!$H$2:$H$127,"&lt;"&amp;Startovka!$H54,Startovka!$H$2:$H$127,"&lt;&gt;")+1)</f>
        <v>55</v>
      </c>
      <c r="L54" s="10">
        <f>IF(ISERROR(RANK(Startovka!$H54,Startovka!$H$2:$H$127,1)),"",RANK(Startovka!$H54,Startovka!$H$2:$H$127,1))</f>
        <v>62</v>
      </c>
    </row>
    <row r="55" spans="1:12" ht="15">
      <c r="A55" s="10">
        <v>70</v>
      </c>
      <c r="B55" s="10" t="s">
        <v>48</v>
      </c>
      <c r="C55" s="10">
        <v>1969</v>
      </c>
      <c r="D55" s="10" t="s">
        <v>49</v>
      </c>
      <c r="E55" s="11" t="s">
        <v>27</v>
      </c>
      <c r="F55" s="12">
        <v>0.00798611111111111</v>
      </c>
      <c r="G55" s="12">
        <f>VLOOKUP(Startovka!$A55,Cíl!$B$2:$C$127,2,0)+$O$1</f>
        <v>0.020127314814814817</v>
      </c>
      <c r="H55" s="13">
        <f>IF(ISERROR(IF(Startovka!$G55="","",Startovka!$G55-Startovka!$F55)),"",IF(Startovka!$G55="","",Startovka!$G55-Startovka!$F55))</f>
        <v>0.012141203703703706</v>
      </c>
      <c r="I55" s="14" t="str">
        <f>IF(Startovka!$E55="Z",VLOOKUP(Startovka!$C55,Kategorie!$A$2:$C$115,2,0),VLOOKUP(Startovka!$C55,Kategorie!$A$2:$C$115,3,0))</f>
        <v>M40</v>
      </c>
      <c r="J55" s="9">
        <f>IF(Startovka!$H55="","",_xlfn.COUNTIFS(Startovka!$I$2:$I$127,Startovka!$I55,Startovka!$H$2:$H$127,"&lt;"&amp;Startovka!$H55,Startovka!$H$2:$H$127,"&lt;&gt;")+1)</f>
        <v>16</v>
      </c>
      <c r="K55" s="9">
        <f>IF(Startovka!$H55="","",_xlfn.COUNTIFS(Startovka!$E$2:$E$127,Startovka!$E55,Startovka!$H$2:$H$127,"&lt;"&amp;Startovka!$H55,Startovka!$H$2:$H$127,"&lt;&gt;")+1)</f>
        <v>57</v>
      </c>
      <c r="L55" s="9">
        <f>IF(ISERROR(RANK(Startovka!$H55,Startovka!$H$2:$H$127,1)),"",RANK(Startovka!$H55,Startovka!$H$2:$H$127,1))</f>
        <v>64</v>
      </c>
    </row>
    <row r="56" spans="1:12" ht="15">
      <c r="A56" s="10">
        <v>58</v>
      </c>
      <c r="B56" s="10" t="s">
        <v>42</v>
      </c>
      <c r="C56" s="10">
        <v>1965</v>
      </c>
      <c r="D56" s="10" t="s">
        <v>43</v>
      </c>
      <c r="E56" s="11" t="s">
        <v>27</v>
      </c>
      <c r="F56" s="12">
        <v>0.00659722222222222</v>
      </c>
      <c r="G56" s="12">
        <f>VLOOKUP(Startovka!$A56,Cíl!$B$2:$C$127,2,0)+$O$1</f>
        <v>0.01916666666666667</v>
      </c>
      <c r="H56" s="13">
        <f>IF(ISERROR(IF(Startovka!$G56="","",Startovka!$G56-Startovka!$F56)),"",IF(Startovka!$G56="","",Startovka!$G56-Startovka!$F56))</f>
        <v>0.012569444444444449</v>
      </c>
      <c r="I56" s="14" t="str">
        <f>IF(Startovka!$E56="Z",VLOOKUP(Startovka!$C56,Kategorie!$A$2:$C$115,2,0),VLOOKUP(Startovka!$C56,Kategorie!$A$2:$C$115,3,0))</f>
        <v>M40</v>
      </c>
      <c r="J56" s="9">
        <f>IF(Startovka!$H56="","",_xlfn.COUNTIFS(Startovka!$I$2:$I$127,Startovka!$I56,Startovka!$H$2:$H$127,"&lt;"&amp;Startovka!$H56,Startovka!$H$2:$H$127,"&lt;&gt;")+1)</f>
        <v>17</v>
      </c>
      <c r="K56" s="9">
        <f>IF(Startovka!$H56="","",_xlfn.COUNTIFS(Startovka!$E$2:$E$127,Startovka!$E56,Startovka!$H$2:$H$127,"&lt;"&amp;Startovka!$H56,Startovka!$H$2:$H$127,"&lt;&gt;")+1)</f>
        <v>64</v>
      </c>
      <c r="L56" s="9">
        <f>IF(ISERROR(RANK(Startovka!$H56,Startovka!$H$2:$H$127,1)),"",RANK(Startovka!$H56,Startovka!$H$2:$H$127,1))</f>
        <v>74</v>
      </c>
    </row>
    <row r="57" spans="1:12" ht="15">
      <c r="A57" s="10">
        <v>120</v>
      </c>
      <c r="B57" s="10" t="s">
        <v>101</v>
      </c>
      <c r="C57" s="10">
        <v>1967</v>
      </c>
      <c r="D57" s="10" t="s">
        <v>102</v>
      </c>
      <c r="E57" s="11" t="s">
        <v>27</v>
      </c>
      <c r="F57" s="12">
        <v>0.0135416666666667</v>
      </c>
      <c r="G57" s="12">
        <f>VLOOKUP(Startovka!$A57,Cíl!$B$2:$C$127,2,0)+$O$1</f>
        <v>0.026898148148148147</v>
      </c>
      <c r="H57" s="13">
        <f>IF(ISERROR(IF(Startovka!$G57="","",Startovka!$G57-Startovka!$F57)),"",IF(Startovka!$G57="","",Startovka!$G57-Startovka!$F57))</f>
        <v>0.013356481481481447</v>
      </c>
      <c r="I57" s="14" t="str">
        <f>IF(Startovka!$E57="Z",VLOOKUP(Startovka!$C57,Kategorie!$A$2:$C$115,2,0),VLOOKUP(Startovka!$C57,Kategorie!$A$2:$C$115,3,0))</f>
        <v>M40</v>
      </c>
      <c r="J57" s="9">
        <f>IF(Startovka!$H57="","",_xlfn.COUNTIFS(Startovka!$I$2:$I$127,Startovka!$I57,Startovka!$H$2:$H$127,"&lt;"&amp;Startovka!$H57,Startovka!$H$2:$H$127,"&lt;&gt;")+1)</f>
        <v>18</v>
      </c>
      <c r="K57" s="9">
        <f>IF(Startovka!$H57="","",_xlfn.COUNTIFS(Startovka!$E$2:$E$127,Startovka!$E57,Startovka!$H$2:$H$127,"&lt;"&amp;Startovka!$H57,Startovka!$H$2:$H$127,"&lt;&gt;")+1)</f>
        <v>73</v>
      </c>
      <c r="L57" s="9">
        <f>IF(ISERROR(RANK(Startovka!$H57,Startovka!$H$2:$H$127,1)),"",RANK(Startovka!$H57,Startovka!$H$2:$H$127,1))</f>
        <v>85</v>
      </c>
    </row>
    <row r="58" spans="1:12" ht="15">
      <c r="A58" s="10">
        <v>37</v>
      </c>
      <c r="B58" s="10" t="s">
        <v>208</v>
      </c>
      <c r="C58" s="10">
        <v>1961</v>
      </c>
      <c r="D58" s="10" t="s">
        <v>209</v>
      </c>
      <c r="E58" s="11" t="s">
        <v>27</v>
      </c>
      <c r="F58" s="12">
        <v>0.00416666666666667</v>
      </c>
      <c r="G58" s="12">
        <f>VLOOKUP(Startovka!$A58,Cíl!$B$2:$C$127,2,0)+$O$1</f>
        <v>0.014444444444444446</v>
      </c>
      <c r="H58" s="13">
        <f>IF(ISERROR(IF(Startovka!$G58="","",Startovka!$G58-Startovka!$F58)),"",IF(Startovka!$G58="","",Startovka!$G58-Startovka!$F58))</f>
        <v>0.010277777777777775</v>
      </c>
      <c r="I58" s="14" t="str">
        <f>IF(Startovka!$E58="Z",VLOOKUP(Startovka!$C58,Kategorie!$A$2:$C$115,2,0),VLOOKUP(Startovka!$C58,Kategorie!$A$2:$C$115,3,0))</f>
        <v>M50</v>
      </c>
      <c r="J58" s="9">
        <f>IF(Startovka!$H58="","",_xlfn.COUNTIFS(Startovka!$I$2:$I$127,Startovka!$I58,Startovka!$H$2:$H$127,"&lt;"&amp;Startovka!$H58,Startovka!$H$2:$H$127,"&lt;&gt;")+1)</f>
        <v>1</v>
      </c>
      <c r="K58" s="9">
        <f>IF(Startovka!$H58="","",_xlfn.COUNTIFS(Startovka!$E$2:$E$127,Startovka!$E58,Startovka!$H$2:$H$127,"&lt;"&amp;Startovka!$H58,Startovka!$H$2:$H$127,"&lt;&gt;")+1)</f>
        <v>15</v>
      </c>
      <c r="L58" s="9">
        <f>IF(ISERROR(RANK(Startovka!$H58,Startovka!$H$2:$H$127,1)),"",RANK(Startovka!$H58,Startovka!$H$2:$H$127,1))</f>
        <v>15</v>
      </c>
    </row>
    <row r="59" spans="1:12" ht="15">
      <c r="A59" s="10">
        <v>18</v>
      </c>
      <c r="B59" s="10" t="s">
        <v>204</v>
      </c>
      <c r="C59" s="10">
        <v>1964</v>
      </c>
      <c r="D59" s="10" t="s">
        <v>76</v>
      </c>
      <c r="E59" s="11" t="s">
        <v>27</v>
      </c>
      <c r="F59" s="12">
        <v>0.00196759259259259</v>
      </c>
      <c r="G59" s="12">
        <f>VLOOKUP(Startovka!$A59,Cíl!$B$2:$C$127,2,0)+$O$1</f>
        <v>0.012442129629629628</v>
      </c>
      <c r="H59" s="13">
        <f>IF(ISERROR(IF(Startovka!$G59="","",Startovka!$G59-Startovka!$F59)),"",IF(Startovka!$G59="","",Startovka!$G59-Startovka!$F59))</f>
        <v>0.010474537037037037</v>
      </c>
      <c r="I59" s="14" t="str">
        <f>IF(Startovka!$E59="Z",VLOOKUP(Startovka!$C59,Kategorie!$A$2:$C$115,2,0),VLOOKUP(Startovka!$C59,Kategorie!$A$2:$C$115,3,0))</f>
        <v>M50</v>
      </c>
      <c r="J59" s="9">
        <f>IF(Startovka!$H59="","",_xlfn.COUNTIFS(Startovka!$I$2:$I$127,Startovka!$I59,Startovka!$H$2:$H$127,"&lt;"&amp;Startovka!$H59,Startovka!$H$2:$H$127,"&lt;&gt;")+1)</f>
        <v>2</v>
      </c>
      <c r="K59" s="9">
        <f>IF(Startovka!$H59="","",_xlfn.COUNTIFS(Startovka!$E$2:$E$127,Startovka!$E59,Startovka!$H$2:$H$127,"&lt;"&amp;Startovka!$H59,Startovka!$H$2:$H$127,"&lt;&gt;")+1)</f>
        <v>18</v>
      </c>
      <c r="L59" s="9">
        <f>IF(ISERROR(RANK(Startovka!$H59,Startovka!$H$2:$H$127,1)),"",RANK(Startovka!$H59,Startovka!$H$2:$H$127,1))</f>
        <v>18</v>
      </c>
    </row>
    <row r="60" spans="1:12" ht="15">
      <c r="A60" s="10">
        <v>78</v>
      </c>
      <c r="B60" s="10" t="s">
        <v>218</v>
      </c>
      <c r="C60" s="10">
        <v>1962</v>
      </c>
      <c r="D60" s="10" t="s">
        <v>84</v>
      </c>
      <c r="E60" s="11" t="s">
        <v>27</v>
      </c>
      <c r="F60" s="12">
        <v>0.00891203703703704</v>
      </c>
      <c r="G60" s="12">
        <f>VLOOKUP(Startovka!$A60,Cíl!$B$2:$C$127,2,0)+$O$1</f>
        <v>0.01945601851851852</v>
      </c>
      <c r="H60" s="13">
        <f>IF(ISERROR(IF(Startovka!$G60="","",Startovka!$G60-Startovka!$F60)),"",IF(Startovka!$G60="","",Startovka!$G60-Startovka!$F60))</f>
        <v>0.010543981481481479</v>
      </c>
      <c r="I60" s="14" t="str">
        <f>IF(Startovka!$E60="Z",VLOOKUP(Startovka!$C60,Kategorie!$A$2:$C$115,2,0),VLOOKUP(Startovka!$C60,Kategorie!$A$2:$C$115,3,0))</f>
        <v>M50</v>
      </c>
      <c r="J60" s="9">
        <f>IF(Startovka!$H60="","",_xlfn.COUNTIFS(Startovka!$I$2:$I$127,Startovka!$I60,Startovka!$H$2:$H$127,"&lt;"&amp;Startovka!$H60,Startovka!$H$2:$H$127,"&lt;&gt;")+1)</f>
        <v>3</v>
      </c>
      <c r="K60" s="9">
        <f>IF(Startovka!$H60="","",_xlfn.COUNTIFS(Startovka!$E$2:$E$127,Startovka!$E60,Startovka!$H$2:$H$127,"&lt;"&amp;Startovka!$H60,Startovka!$H$2:$H$127,"&lt;&gt;")+1)</f>
        <v>21</v>
      </c>
      <c r="L60" s="9">
        <f>IF(ISERROR(RANK(Startovka!$H60,Startovka!$H$2:$H$127,1)),"",RANK(Startovka!$H60,Startovka!$H$2:$H$127,1))</f>
        <v>21</v>
      </c>
    </row>
    <row r="61" spans="1:12" ht="15">
      <c r="A61" s="10">
        <v>41</v>
      </c>
      <c r="B61" s="10" t="s">
        <v>210</v>
      </c>
      <c r="C61" s="10">
        <v>1960</v>
      </c>
      <c r="D61" s="10" t="s">
        <v>211</v>
      </c>
      <c r="E61" s="11" t="s">
        <v>27</v>
      </c>
      <c r="F61" s="12">
        <v>0.00462962962962963</v>
      </c>
      <c r="G61" s="12">
        <f>VLOOKUP(Startovka!$A61,Cíl!$B$2:$C$127,2,0)+$O$1</f>
        <v>0.01534722222222222</v>
      </c>
      <c r="H61" s="13">
        <f>IF(ISERROR(IF(Startovka!$G61="","",Startovka!$G61-Startovka!$F61)),"",IF(Startovka!$G61="","",Startovka!$G61-Startovka!$F61))</f>
        <v>0.010717592592592591</v>
      </c>
      <c r="I61" s="14" t="str">
        <f>IF(Startovka!$E61="Z",VLOOKUP(Startovka!$C61,Kategorie!$A$2:$C$115,2,0),VLOOKUP(Startovka!$C61,Kategorie!$A$2:$C$115,3,0))</f>
        <v>M50</v>
      </c>
      <c r="J61" s="9">
        <f>IF(Startovka!$H61="","",_xlfn.COUNTIFS(Startovka!$I$2:$I$127,Startovka!$I61,Startovka!$H$2:$H$127,"&lt;"&amp;Startovka!$H61,Startovka!$H$2:$H$127,"&lt;&gt;")+1)</f>
        <v>4</v>
      </c>
      <c r="K61" s="9">
        <f>IF(Startovka!$H61="","",_xlfn.COUNTIFS(Startovka!$E$2:$E$127,Startovka!$E61,Startovka!$H$2:$H$127,"&lt;"&amp;Startovka!$H61,Startovka!$H$2:$H$127,"&lt;&gt;")+1)</f>
        <v>25</v>
      </c>
      <c r="L61" s="9">
        <f>IF(ISERROR(RANK(Startovka!$H61,Startovka!$H$2:$H$127,1)),"",RANK(Startovka!$H61,Startovka!$H$2:$H$127,1))</f>
        <v>25</v>
      </c>
    </row>
    <row r="62" spans="1:12" ht="15">
      <c r="A62" s="10">
        <v>22</v>
      </c>
      <c r="B62" s="10" t="s">
        <v>206</v>
      </c>
      <c r="C62" s="10">
        <v>1963</v>
      </c>
      <c r="D62" s="10" t="s">
        <v>207</v>
      </c>
      <c r="E62" s="11" t="s">
        <v>27</v>
      </c>
      <c r="F62" s="12">
        <v>0.00243055555555556</v>
      </c>
      <c r="G62" s="12">
        <f>VLOOKUP(Startovka!$A62,Cíl!$B$2:$C$127,2,0)+$O$1</f>
        <v>0.013229166666666667</v>
      </c>
      <c r="H62" s="13">
        <f>IF(ISERROR(IF(Startovka!$G62="","",Startovka!$G62-Startovka!$F62)),"",IF(Startovka!$G62="","",Startovka!$G62-Startovka!$F62))</f>
        <v>0.010798611111111106</v>
      </c>
      <c r="I62" s="14" t="str">
        <f>IF(Startovka!$E62="Z",VLOOKUP(Startovka!$C62,Kategorie!$A$2:$C$115,2,0),VLOOKUP(Startovka!$C62,Kategorie!$A$2:$C$115,3,0))</f>
        <v>M50</v>
      </c>
      <c r="J62" s="9">
        <f>IF(Startovka!$H62="","",_xlfn.COUNTIFS(Startovka!$I$2:$I$127,Startovka!$I62,Startovka!$H$2:$H$127,"&lt;"&amp;Startovka!$H62,Startovka!$H$2:$H$127,"&lt;&gt;")+1)</f>
        <v>5</v>
      </c>
      <c r="K62" s="9">
        <f>IF(Startovka!$H62="","",_xlfn.COUNTIFS(Startovka!$E$2:$E$127,Startovka!$E62,Startovka!$H$2:$H$127,"&lt;"&amp;Startovka!$H62,Startovka!$H$2:$H$127,"&lt;&gt;")+1)</f>
        <v>27</v>
      </c>
      <c r="L62" s="9">
        <f>IF(ISERROR(RANK(Startovka!$H62,Startovka!$H$2:$H$127,1)),"",RANK(Startovka!$H62,Startovka!$H$2:$H$127,1))</f>
        <v>27</v>
      </c>
    </row>
    <row r="63" spans="1:12" ht="15">
      <c r="A63" s="10">
        <v>107</v>
      </c>
      <c r="B63" s="10" t="s">
        <v>228</v>
      </c>
      <c r="C63" s="10">
        <v>1961</v>
      </c>
      <c r="D63" s="10" t="s">
        <v>102</v>
      </c>
      <c r="E63" s="11" t="s">
        <v>27</v>
      </c>
      <c r="F63" s="12">
        <v>0.012037037037037</v>
      </c>
      <c r="G63" s="12">
        <f>VLOOKUP(Startovka!$A63,Cíl!$B$2:$C$127,2,0)+$O$1</f>
        <v>0.02290509259259259</v>
      </c>
      <c r="H63" s="13">
        <f>IF(ISERROR(IF(Startovka!$G63="","",Startovka!$G63-Startovka!$F63)),"",IF(Startovka!$G63="","",Startovka!$G63-Startovka!$F63))</f>
        <v>0.01086805555555559</v>
      </c>
      <c r="I63" s="14" t="str">
        <f>IF(Startovka!$E63="Z",VLOOKUP(Startovka!$C63,Kategorie!$A$2:$C$115,2,0),VLOOKUP(Startovka!$C63,Kategorie!$A$2:$C$115,3,0))</f>
        <v>M50</v>
      </c>
      <c r="J63" s="9">
        <f>IF(Startovka!$H63="","",_xlfn.COUNTIFS(Startovka!$I$2:$I$127,Startovka!$I63,Startovka!$H$2:$H$127,"&lt;"&amp;Startovka!$H63,Startovka!$H$2:$H$127,"&lt;&gt;")+1)</f>
        <v>6</v>
      </c>
      <c r="K63" s="9">
        <f>IF(Startovka!$H63="","",_xlfn.COUNTIFS(Startovka!$E$2:$E$127,Startovka!$E63,Startovka!$H$2:$H$127,"&lt;"&amp;Startovka!$H63,Startovka!$H$2:$H$127,"&lt;&gt;")+1)</f>
        <v>29</v>
      </c>
      <c r="L63" s="9">
        <f>IF(ISERROR(RANK(Startovka!$H63,Startovka!$H$2:$H$127,1)),"",RANK(Startovka!$H63,Startovka!$H$2:$H$127,1))</f>
        <v>30</v>
      </c>
    </row>
    <row r="64" spans="1:12" ht="15">
      <c r="A64" s="10">
        <v>53</v>
      </c>
      <c r="B64" s="10" t="s">
        <v>215</v>
      </c>
      <c r="C64" s="10">
        <v>1963</v>
      </c>
      <c r="D64" s="10" t="s">
        <v>216</v>
      </c>
      <c r="E64" s="11" t="s">
        <v>27</v>
      </c>
      <c r="F64" s="12">
        <v>0.00601851851851852</v>
      </c>
      <c r="G64" s="12">
        <f>VLOOKUP(Startovka!$A64,Cíl!$B$2:$C$127,2,0)+$O$1</f>
        <v>0.017118055555555556</v>
      </c>
      <c r="H64" s="13">
        <f>IF(ISERROR(IF(Startovka!$G64="","",Startovka!$G64-Startovka!$F64)),"",IF(Startovka!$G64="","",Startovka!$G64-Startovka!$F64))</f>
        <v>0.011099537037037036</v>
      </c>
      <c r="I64" s="14" t="str">
        <f>IF(Startovka!$E64="Z",VLOOKUP(Startovka!$C64,Kategorie!$A$2:$C$115,2,0),VLOOKUP(Startovka!$C64,Kategorie!$A$2:$C$115,3,0))</f>
        <v>M50</v>
      </c>
      <c r="J64" s="9">
        <f>IF(Startovka!$H64="","",_xlfn.COUNTIFS(Startovka!$I$2:$I$127,Startovka!$I64,Startovka!$H$2:$H$127,"&lt;"&amp;Startovka!$H64,Startovka!$H$2:$H$127,"&lt;&gt;")+1)</f>
        <v>7</v>
      </c>
      <c r="K64" s="9">
        <f>IF(Startovka!$H64="","",_xlfn.COUNTIFS(Startovka!$E$2:$E$127,Startovka!$E64,Startovka!$H$2:$H$127,"&lt;"&amp;Startovka!$H64,Startovka!$H$2:$H$127,"&lt;&gt;")+1)</f>
        <v>34</v>
      </c>
      <c r="L64" s="9">
        <f>IF(ISERROR(RANK(Startovka!$H64,Startovka!$H$2:$H$127,1)),"",RANK(Startovka!$H64,Startovka!$H$2:$H$127,1))</f>
        <v>35</v>
      </c>
    </row>
    <row r="65" spans="1:12" ht="15">
      <c r="A65" s="10">
        <v>68</v>
      </c>
      <c r="B65" s="10" t="s">
        <v>217</v>
      </c>
      <c r="C65" s="10">
        <v>1957</v>
      </c>
      <c r="D65" s="10" t="s">
        <v>76</v>
      </c>
      <c r="E65" s="11" t="s">
        <v>27</v>
      </c>
      <c r="F65" s="12">
        <v>0.00775462962962963</v>
      </c>
      <c r="G65" s="12">
        <f>VLOOKUP(Startovka!$A65,Cíl!$B$2:$C$127,2,0)+$O$1</f>
        <v>0.0190625</v>
      </c>
      <c r="H65" s="13">
        <f>IF(ISERROR(IF(Startovka!$G65="","",Startovka!$G65-Startovka!$F65)),"",IF(Startovka!$G65="","",Startovka!$G65-Startovka!$F65))</f>
        <v>0.01130787037037037</v>
      </c>
      <c r="I65" s="14" t="str">
        <f>IF(Startovka!$E65="Z",VLOOKUP(Startovka!$C65,Kategorie!$A$2:$C$115,2,0),VLOOKUP(Startovka!$C65,Kategorie!$A$2:$C$115,3,0))</f>
        <v>M50</v>
      </c>
      <c r="J65" s="9">
        <f>IF(Startovka!$H65="","",_xlfn.COUNTIFS(Startovka!$I$2:$I$127,Startovka!$I65,Startovka!$H$2:$H$127,"&lt;"&amp;Startovka!$H65,Startovka!$H$2:$H$127,"&lt;&gt;")+1)</f>
        <v>8</v>
      </c>
      <c r="K65" s="9">
        <f>IF(Startovka!$H65="","",_xlfn.COUNTIFS(Startovka!$E$2:$E$127,Startovka!$E65,Startovka!$H$2:$H$127,"&lt;"&amp;Startovka!$H65,Startovka!$H$2:$H$127,"&lt;&gt;")+1)</f>
        <v>40</v>
      </c>
      <c r="L65" s="9">
        <f>IF(ISERROR(RANK(Startovka!$H65,Startovka!$H$2:$H$127,1)),"",RANK(Startovka!$H65,Startovka!$H$2:$H$127,1))</f>
        <v>41</v>
      </c>
    </row>
    <row r="66" spans="1:12" ht="15">
      <c r="A66" s="10">
        <v>49</v>
      </c>
      <c r="B66" s="10" t="s">
        <v>213</v>
      </c>
      <c r="C66" s="10">
        <v>1957</v>
      </c>
      <c r="D66" s="10" t="s">
        <v>104</v>
      </c>
      <c r="E66" s="11" t="s">
        <v>27</v>
      </c>
      <c r="F66" s="12">
        <v>0.00555555555555555</v>
      </c>
      <c r="G66" s="12">
        <f>VLOOKUP(Startovka!$A66,Cíl!$B$2:$C$127,2,0)+$O$1</f>
        <v>0.017534722222222226</v>
      </c>
      <c r="H66" s="13">
        <f>IF(ISERROR(IF(Startovka!$G66="","",Startovka!$G66-Startovka!$F66)),"",IF(Startovka!$G66="","",Startovka!$G66-Startovka!$F66))</f>
        <v>0.011979166666666676</v>
      </c>
      <c r="I66" s="14" t="str">
        <f>IF(Startovka!$E66="Z",VLOOKUP(Startovka!$C66,Kategorie!$A$2:$C$115,2,0),VLOOKUP(Startovka!$C66,Kategorie!$A$2:$C$115,3,0))</f>
        <v>M50</v>
      </c>
      <c r="J66" s="9">
        <f>IF(Startovka!$H66="","",_xlfn.COUNTIFS(Startovka!$I$2:$I$127,Startovka!$I66,Startovka!$H$2:$H$127,"&lt;"&amp;Startovka!$H66,Startovka!$H$2:$H$127,"&lt;&gt;")+1)</f>
        <v>9</v>
      </c>
      <c r="K66" s="9">
        <f>IF(Startovka!$H66="","",_xlfn.COUNTIFS(Startovka!$E$2:$E$127,Startovka!$E66,Startovka!$H$2:$H$127,"&lt;"&amp;Startovka!$H66,Startovka!$H$2:$H$127,"&lt;&gt;")+1)</f>
        <v>53</v>
      </c>
      <c r="L66" s="9">
        <f>IF(ISERROR(RANK(Startovka!$H66,Startovka!$H$2:$H$127,1)),"",RANK(Startovka!$H66,Startovka!$H$2:$H$127,1))</f>
        <v>60</v>
      </c>
    </row>
    <row r="67" spans="1:12" ht="15">
      <c r="A67" s="10">
        <v>80</v>
      </c>
      <c r="B67" s="10" t="s">
        <v>220</v>
      </c>
      <c r="C67" s="10">
        <v>1959</v>
      </c>
      <c r="D67" s="10" t="s">
        <v>221</v>
      </c>
      <c r="E67" s="11" t="s">
        <v>27</v>
      </c>
      <c r="F67" s="12">
        <v>0.00914351851851852</v>
      </c>
      <c r="G67" s="12">
        <f>VLOOKUP(Startovka!$A67,Cíl!$B$2:$C$127,2,0)+$O$1</f>
        <v>0.021261574074074075</v>
      </c>
      <c r="H67" s="13">
        <f>IF(ISERROR(IF(Startovka!$G67="","",Startovka!$G67-Startovka!$F67)),"",IF(Startovka!$G67="","",Startovka!$G67-Startovka!$F67))</f>
        <v>0.012118055555555556</v>
      </c>
      <c r="I67" s="14" t="str">
        <f>IF(Startovka!$E67="Z",VLOOKUP(Startovka!$C67,Kategorie!$A$2:$C$115,2,0),VLOOKUP(Startovka!$C67,Kategorie!$A$2:$C$115,3,0))</f>
        <v>M50</v>
      </c>
      <c r="J67" s="9">
        <f>IF(Startovka!$H67="","",_xlfn.COUNTIFS(Startovka!$I$2:$I$127,Startovka!$I67,Startovka!$H$2:$H$127,"&lt;"&amp;Startovka!$H67,Startovka!$H$2:$H$127,"&lt;&gt;")+1)</f>
        <v>10</v>
      </c>
      <c r="K67" s="9">
        <f>IF(Startovka!$H67="","",_xlfn.COUNTIFS(Startovka!$E$2:$E$127,Startovka!$E67,Startovka!$H$2:$H$127,"&lt;"&amp;Startovka!$H67,Startovka!$H$2:$H$127,"&lt;&gt;")+1)</f>
        <v>55</v>
      </c>
      <c r="L67" s="9">
        <f>IF(ISERROR(RANK(Startovka!$H67,Startovka!$H$2:$H$127,1)),"",RANK(Startovka!$H67,Startovka!$H$2:$H$127,1))</f>
        <v>63</v>
      </c>
    </row>
    <row r="68" spans="1:12" ht="15">
      <c r="A68" s="10">
        <v>51</v>
      </c>
      <c r="B68" s="10" t="s">
        <v>214</v>
      </c>
      <c r="C68" s="10">
        <v>1956</v>
      </c>
      <c r="D68" s="10" t="s">
        <v>104</v>
      </c>
      <c r="E68" s="11" t="s">
        <v>27</v>
      </c>
      <c r="F68" s="12">
        <v>0.00578703703703704</v>
      </c>
      <c r="G68" s="12">
        <f>VLOOKUP(Startovka!$A68,Cíl!$B$2:$C$127,2,0)+$O$1</f>
        <v>0.018009259259259263</v>
      </c>
      <c r="H68" s="13">
        <f>IF(ISERROR(IF(Startovka!$G68="","",Startovka!$G68-Startovka!$F68)),"",IF(Startovka!$G68="","",Startovka!$G68-Startovka!$F68))</f>
        <v>0.012222222222222223</v>
      </c>
      <c r="I68" s="14" t="str">
        <f>IF(Startovka!$E68="Z",VLOOKUP(Startovka!$C68,Kategorie!$A$2:$C$115,2,0),VLOOKUP(Startovka!$C68,Kategorie!$A$2:$C$115,3,0))</f>
        <v>M50</v>
      </c>
      <c r="J68" s="9">
        <f>IF(Startovka!$H68="","",_xlfn.COUNTIFS(Startovka!$I$2:$I$127,Startovka!$I68,Startovka!$H$2:$H$127,"&lt;"&amp;Startovka!$H68,Startovka!$H$2:$H$127,"&lt;&gt;")+1)</f>
        <v>11</v>
      </c>
      <c r="K68" s="9">
        <f>IF(Startovka!$H68="","",_xlfn.COUNTIFS(Startovka!$E$2:$E$127,Startovka!$E68,Startovka!$H$2:$H$127,"&lt;"&amp;Startovka!$H68,Startovka!$H$2:$H$127,"&lt;&gt;")+1)</f>
        <v>58</v>
      </c>
      <c r="L68" s="9">
        <f>IF(ISERROR(RANK(Startovka!$H68,Startovka!$H$2:$H$127,1)),"",RANK(Startovka!$H68,Startovka!$H$2:$H$127,1))</f>
        <v>65</v>
      </c>
    </row>
    <row r="69" spans="1:12" ht="15">
      <c r="A69" s="10">
        <v>48</v>
      </c>
      <c r="B69" s="10" t="s">
        <v>212</v>
      </c>
      <c r="C69" s="10">
        <v>1962</v>
      </c>
      <c r="D69" s="10" t="s">
        <v>37</v>
      </c>
      <c r="E69" s="11" t="s">
        <v>27</v>
      </c>
      <c r="F69" s="12">
        <v>0.00543981481481481</v>
      </c>
      <c r="G69" s="12">
        <f>VLOOKUP(Startovka!$A69,Cíl!$B$2:$C$127,2,0)+$O$1</f>
        <v>0.017708333333333336</v>
      </c>
      <c r="H69" s="13">
        <f>IF(ISERROR(IF(Startovka!$G69="","",Startovka!$G69-Startovka!$F69)),"",IF(Startovka!$G69="","",Startovka!$G69-Startovka!$F69))</f>
        <v>0.012268518518518526</v>
      </c>
      <c r="I69" s="14" t="str">
        <f>IF(Startovka!$E69="Z",VLOOKUP(Startovka!$C69,Kategorie!$A$2:$C$115,2,0),VLOOKUP(Startovka!$C69,Kategorie!$A$2:$C$115,3,0))</f>
        <v>M50</v>
      </c>
      <c r="J69" s="9">
        <f>IF(Startovka!$H69="","",_xlfn.COUNTIFS(Startovka!$I$2:$I$127,Startovka!$I69,Startovka!$H$2:$H$127,"&lt;"&amp;Startovka!$H69,Startovka!$H$2:$H$127,"&lt;&gt;")+1)</f>
        <v>12</v>
      </c>
      <c r="K69" s="9">
        <f>IF(Startovka!$H69="","",_xlfn.COUNTIFS(Startovka!$E$2:$E$127,Startovka!$E69,Startovka!$H$2:$H$127,"&lt;"&amp;Startovka!$H69,Startovka!$H$2:$H$127,"&lt;&gt;")+1)</f>
        <v>60</v>
      </c>
      <c r="L69" s="9">
        <f>IF(ISERROR(RANK(Startovka!$H69,Startovka!$H$2:$H$127,1)),"",RANK(Startovka!$H69,Startovka!$H$2:$H$127,1))</f>
        <v>67</v>
      </c>
    </row>
    <row r="70" spans="1:12" ht="15">
      <c r="A70" s="10">
        <v>79</v>
      </c>
      <c r="B70" s="10" t="s">
        <v>219</v>
      </c>
      <c r="C70" s="10">
        <v>1959</v>
      </c>
      <c r="D70" s="10" t="s">
        <v>109</v>
      </c>
      <c r="E70" s="11" t="s">
        <v>27</v>
      </c>
      <c r="F70" s="12">
        <v>0.00902777777777778</v>
      </c>
      <c r="G70" s="12">
        <f>VLOOKUP(Startovka!$A70,Cíl!$B$2:$C$127,2,0)+$O$1</f>
        <v>0.021458333333333333</v>
      </c>
      <c r="H70" s="13">
        <f>IF(ISERROR(IF(Startovka!$G70="","",Startovka!$G70-Startovka!$F70)),"",IF(Startovka!$G70="","",Startovka!$G70-Startovka!$F70))</f>
        <v>0.012430555555555552</v>
      </c>
      <c r="I70" s="14" t="str">
        <f>IF(Startovka!$E70="Z",VLOOKUP(Startovka!$C70,Kategorie!$A$2:$C$115,2,0),VLOOKUP(Startovka!$C70,Kategorie!$A$2:$C$115,3,0))</f>
        <v>M50</v>
      </c>
      <c r="J70" s="9">
        <f>IF(Startovka!$H70="","",_xlfn.COUNTIFS(Startovka!$I$2:$I$127,Startovka!$I70,Startovka!$H$2:$H$127,"&lt;"&amp;Startovka!$H70,Startovka!$H$2:$H$127,"&lt;&gt;")+1)</f>
        <v>13</v>
      </c>
      <c r="K70" s="9">
        <f>IF(Startovka!$H70="","",_xlfn.COUNTIFS(Startovka!$E$2:$E$127,Startovka!$E70,Startovka!$H$2:$H$127,"&lt;"&amp;Startovka!$H70,Startovka!$H$2:$H$127,"&lt;&gt;")+1)</f>
        <v>61</v>
      </c>
      <c r="L70" s="9">
        <f>IF(ISERROR(RANK(Startovka!$H70,Startovka!$H$2:$H$127,1)),"",RANK(Startovka!$H70,Startovka!$H$2:$H$127,1))</f>
        <v>70</v>
      </c>
    </row>
    <row r="71" spans="1:12" ht="15">
      <c r="A71" s="10">
        <v>104</v>
      </c>
      <c r="B71" s="10" t="s">
        <v>226</v>
      </c>
      <c r="C71" s="10">
        <v>1964</v>
      </c>
      <c r="D71" s="10" t="s">
        <v>227</v>
      </c>
      <c r="E71" s="11" t="s">
        <v>27</v>
      </c>
      <c r="F71" s="12">
        <v>0.0116898148148148</v>
      </c>
      <c r="G71" s="12">
        <f>VLOOKUP(Startovka!$A71,Cíl!$B$2:$C$127,2,0)+$O$1</f>
        <v>0.024166666666666666</v>
      </c>
      <c r="H71" s="13">
        <f>IF(ISERROR(IF(Startovka!$G71="","",Startovka!$G71-Startovka!$F71)),"",IF(Startovka!$G71="","",Startovka!$G71-Startovka!$F71))</f>
        <v>0.012476851851851866</v>
      </c>
      <c r="I71" s="14" t="str">
        <f>IF(Startovka!$E71="Z",VLOOKUP(Startovka!$C71,Kategorie!$A$2:$C$115,2,0),VLOOKUP(Startovka!$C71,Kategorie!$A$2:$C$115,3,0))</f>
        <v>M50</v>
      </c>
      <c r="J71" s="9">
        <f>IF(Startovka!$H71="","",_xlfn.COUNTIFS(Startovka!$I$2:$I$127,Startovka!$I71,Startovka!$H$2:$H$127,"&lt;"&amp;Startovka!$H71,Startovka!$H$2:$H$127,"&lt;&gt;")+1)</f>
        <v>14</v>
      </c>
      <c r="K71" s="9">
        <f>IF(Startovka!$H71="","",_xlfn.COUNTIFS(Startovka!$E$2:$E$127,Startovka!$E71,Startovka!$H$2:$H$127,"&lt;"&amp;Startovka!$H71,Startovka!$H$2:$H$127,"&lt;&gt;")+1)</f>
        <v>62</v>
      </c>
      <c r="L71" s="9">
        <f>IF(ISERROR(RANK(Startovka!$H71,Startovka!$H$2:$H$127,1)),"",RANK(Startovka!$H71,Startovka!$H$2:$H$127,1))</f>
        <v>71</v>
      </c>
    </row>
    <row r="72" spans="1:12" ht="15">
      <c r="A72" s="10">
        <v>116</v>
      </c>
      <c r="B72" s="10" t="s">
        <v>229</v>
      </c>
      <c r="C72" s="10">
        <v>1962</v>
      </c>
      <c r="D72" s="10" t="s">
        <v>230</v>
      </c>
      <c r="E72" s="11" t="s">
        <v>27</v>
      </c>
      <c r="F72" s="12">
        <v>0.0130787037037037</v>
      </c>
      <c r="G72" s="12">
        <f>VLOOKUP(Startovka!$A72,Cíl!$B$2:$C$127,2,0)+$O$1</f>
        <v>0.025752314814814815</v>
      </c>
      <c r="H72" s="13">
        <f>IF(ISERROR(IF(Startovka!$G72="","",Startovka!$G72-Startovka!$F72)),"",IF(Startovka!$G72="","",Startovka!$G72-Startovka!$F72))</f>
        <v>0.012673611111111115</v>
      </c>
      <c r="I72" s="14" t="str">
        <f>IF(Startovka!$E72="Z",VLOOKUP(Startovka!$C72,Kategorie!$A$2:$C$115,2,0),VLOOKUP(Startovka!$C72,Kategorie!$A$2:$C$115,3,0))</f>
        <v>M50</v>
      </c>
      <c r="J72" s="9">
        <f>IF(Startovka!$H72="","",_xlfn.COUNTIFS(Startovka!$I$2:$I$127,Startovka!$I72,Startovka!$H$2:$H$127,"&lt;"&amp;Startovka!$H72,Startovka!$H$2:$H$127,"&lt;&gt;")+1)</f>
        <v>15</v>
      </c>
      <c r="K72" s="9">
        <f>IF(Startovka!$H72="","",_xlfn.COUNTIFS(Startovka!$E$2:$E$127,Startovka!$E72,Startovka!$H$2:$H$127,"&lt;"&amp;Startovka!$H72,Startovka!$H$2:$H$127,"&lt;&gt;")+1)</f>
        <v>65</v>
      </c>
      <c r="L72" s="9">
        <f>IF(ISERROR(RANK(Startovka!$H72,Startovka!$H$2:$H$127,1)),"",RANK(Startovka!$H72,Startovka!$H$2:$H$127,1))</f>
        <v>75</v>
      </c>
    </row>
    <row r="73" spans="1:12" ht="15">
      <c r="A73" s="10">
        <v>102</v>
      </c>
      <c r="B73" s="10" t="s">
        <v>225</v>
      </c>
      <c r="C73" s="10">
        <v>1957</v>
      </c>
      <c r="D73" s="10" t="s">
        <v>104</v>
      </c>
      <c r="E73" s="11" t="s">
        <v>27</v>
      </c>
      <c r="F73" s="12">
        <v>0.0114583333333333</v>
      </c>
      <c r="G73" s="12">
        <f>VLOOKUP(Startovka!$A73,Cíl!$B$2:$C$127,2,0)+$O$1</f>
        <v>0.02474537037037037</v>
      </c>
      <c r="H73" s="13">
        <f>IF(ISERROR(IF(Startovka!$G73="","",Startovka!$G73-Startovka!$F73)),"",IF(Startovka!$G73="","",Startovka!$G73-Startovka!$F73))</f>
        <v>0.01328703703703707</v>
      </c>
      <c r="I73" s="14" t="str">
        <f>IF(Startovka!$E73="Z",VLOOKUP(Startovka!$C73,Kategorie!$A$2:$C$115,2,0),VLOOKUP(Startovka!$C73,Kategorie!$A$2:$C$115,3,0))</f>
        <v>M50</v>
      </c>
      <c r="J73" s="9">
        <f>IF(Startovka!$H73="","",_xlfn.COUNTIFS(Startovka!$I$2:$I$127,Startovka!$I73,Startovka!$H$2:$H$127,"&lt;"&amp;Startovka!$H73,Startovka!$H$2:$H$127,"&lt;&gt;")+1)</f>
        <v>16</v>
      </c>
      <c r="K73" s="9">
        <f>IF(Startovka!$H73="","",_xlfn.COUNTIFS(Startovka!$E$2:$E$127,Startovka!$E73,Startovka!$H$2:$H$127,"&lt;"&amp;Startovka!$H73,Startovka!$H$2:$H$127,"&lt;&gt;")+1)</f>
        <v>71</v>
      </c>
      <c r="L73" s="9">
        <f>IF(ISERROR(RANK(Startovka!$H73,Startovka!$H$2:$H$127,1)),"",RANK(Startovka!$H73,Startovka!$H$2:$H$127,1))</f>
        <v>83</v>
      </c>
    </row>
    <row r="74" spans="1:12" ht="15">
      <c r="A74" s="10">
        <v>20</v>
      </c>
      <c r="B74" s="10" t="s">
        <v>205</v>
      </c>
      <c r="C74" s="10">
        <v>1962</v>
      </c>
      <c r="D74" s="10" t="s">
        <v>88</v>
      </c>
      <c r="E74" s="11" t="s">
        <v>27</v>
      </c>
      <c r="F74" s="12">
        <v>0.00219907407407407</v>
      </c>
      <c r="G74" s="12">
        <f>VLOOKUP(Startovka!$A74,Cíl!$B$2:$C$127,2,0)+$O$1</f>
        <v>0.01636574074074074</v>
      </c>
      <c r="H74" s="13">
        <f>IF(ISERROR(IF(Startovka!$G74="","",Startovka!$G74-Startovka!$F74)),"",IF(Startovka!$G74="","",Startovka!$G74-Startovka!$F74))</f>
        <v>0.01416666666666667</v>
      </c>
      <c r="I74" s="14" t="str">
        <f>IF(Startovka!$E74="Z",VLOOKUP(Startovka!$C74,Kategorie!$A$2:$C$115,2,0),VLOOKUP(Startovka!$C74,Kategorie!$A$2:$C$115,3,0))</f>
        <v>M50</v>
      </c>
      <c r="J74" s="9">
        <f>IF(Startovka!$H74="","",_xlfn.COUNTIFS(Startovka!$I$2:$I$127,Startovka!$I74,Startovka!$H$2:$H$127,"&lt;"&amp;Startovka!$H74,Startovka!$H$2:$H$127,"&lt;&gt;")+1)</f>
        <v>17</v>
      </c>
      <c r="K74" s="9">
        <f>IF(Startovka!$H74="","",_xlfn.COUNTIFS(Startovka!$E$2:$E$127,Startovka!$E74,Startovka!$H$2:$H$127,"&lt;"&amp;Startovka!$H74,Startovka!$H$2:$H$127,"&lt;&gt;")+1)</f>
        <v>78</v>
      </c>
      <c r="L74" s="9">
        <f>IF(ISERROR(RANK(Startovka!$H74,Startovka!$H$2:$H$127,1)),"",RANK(Startovka!$H74,Startovka!$H$2:$H$127,1))</f>
        <v>92</v>
      </c>
    </row>
    <row r="75" spans="1:12" ht="15">
      <c r="A75" s="10">
        <v>126</v>
      </c>
      <c r="B75" s="10" t="s">
        <v>231</v>
      </c>
      <c r="C75" s="10">
        <v>1958</v>
      </c>
      <c r="D75" s="10" t="s">
        <v>232</v>
      </c>
      <c r="E75" s="11" t="s">
        <v>27</v>
      </c>
      <c r="F75" s="12">
        <v>0.0144675925925926</v>
      </c>
      <c r="G75" s="12">
        <f>VLOOKUP(Startovka!$A75,Cíl!$B$2:$C$127,2,0)+$O$1</f>
        <v>0.02896990740740741</v>
      </c>
      <c r="H75" s="13">
        <f>IF(ISERROR(IF(Startovka!$G75="","",Startovka!$G75-Startovka!$F75)),"",IF(Startovka!$G75="","",Startovka!$G75-Startovka!$F75))</f>
        <v>0.01450231481481481</v>
      </c>
      <c r="I75" s="14" t="str">
        <f>IF(Startovka!$E75="Z",VLOOKUP(Startovka!$C75,Kategorie!$A$2:$C$115,2,0),VLOOKUP(Startovka!$C75,Kategorie!$A$2:$C$115,3,0))</f>
        <v>M50</v>
      </c>
      <c r="J75" s="9">
        <f>IF(Startovka!$H75="","",_xlfn.COUNTIFS(Startovka!$I$2:$I$127,Startovka!$I75,Startovka!$H$2:$H$127,"&lt;"&amp;Startovka!$H75,Startovka!$H$2:$H$127,"&lt;&gt;")+1)</f>
        <v>18</v>
      </c>
      <c r="K75" s="9">
        <f>IF(Startovka!$H75="","",_xlfn.COUNTIFS(Startovka!$E$2:$E$127,Startovka!$E75,Startovka!$H$2:$H$127,"&lt;"&amp;Startovka!$H75,Startovka!$H$2:$H$127,"&lt;&gt;")+1)</f>
        <v>83</v>
      </c>
      <c r="L75" s="9">
        <f>IF(ISERROR(RANK(Startovka!$H75,Startovka!$H$2:$H$127,1)),"",RANK(Startovka!$H75,Startovka!$H$2:$H$127,1))</f>
        <v>99</v>
      </c>
    </row>
    <row r="76" spans="1:12" ht="15">
      <c r="A76" s="10">
        <v>91</v>
      </c>
      <c r="B76" s="10" t="s">
        <v>224</v>
      </c>
      <c r="C76" s="10">
        <v>1957</v>
      </c>
      <c r="D76" s="10" t="s">
        <v>104</v>
      </c>
      <c r="E76" s="11" t="s">
        <v>27</v>
      </c>
      <c r="F76" s="12">
        <v>0.0104166666666667</v>
      </c>
      <c r="G76" s="12">
        <f>VLOOKUP(Startovka!$A76,Cíl!$B$2:$C$127,2,0)+$O$1</f>
        <v>0.025335648148148145</v>
      </c>
      <c r="H76" s="13">
        <f>IF(ISERROR(IF(Startovka!$G76="","",Startovka!$G76-Startovka!$F76)),"",IF(Startovka!$G76="","",Startovka!$G76-Startovka!$F76))</f>
        <v>0.014918981481481445</v>
      </c>
      <c r="I76" s="14" t="str">
        <f>IF(Startovka!$E76="Z",VLOOKUP(Startovka!$C76,Kategorie!$A$2:$C$115,2,0),VLOOKUP(Startovka!$C76,Kategorie!$A$2:$C$115,3,0))</f>
        <v>M50</v>
      </c>
      <c r="J76" s="9">
        <f>IF(Startovka!$H76="","",_xlfn.COUNTIFS(Startovka!$I$2:$I$127,Startovka!$I76,Startovka!$H$2:$H$127,"&lt;"&amp;Startovka!$H76,Startovka!$H$2:$H$127,"&lt;&gt;")+1)</f>
        <v>19</v>
      </c>
      <c r="K76" s="9">
        <f>IF(Startovka!$H76="","",_xlfn.COUNTIFS(Startovka!$E$2:$E$127,Startovka!$E76,Startovka!$H$2:$H$127,"&lt;"&amp;Startovka!$H76,Startovka!$H$2:$H$127,"&lt;&gt;")+1)</f>
        <v>86</v>
      </c>
      <c r="L76" s="9">
        <f>IF(ISERROR(RANK(Startovka!$H76,Startovka!$H$2:$H$127,1)),"",RANK(Startovka!$H76,Startovka!$H$2:$H$127,1))</f>
        <v>102</v>
      </c>
    </row>
    <row r="77" spans="1:12" ht="15">
      <c r="A77" s="10">
        <v>87</v>
      </c>
      <c r="B77" s="10" t="s">
        <v>222</v>
      </c>
      <c r="C77" s="10">
        <v>1957</v>
      </c>
      <c r="D77" s="10" t="s">
        <v>104</v>
      </c>
      <c r="E77" s="11" t="s">
        <v>27</v>
      </c>
      <c r="F77" s="12">
        <v>0.0099537037037037</v>
      </c>
      <c r="G77" s="12">
        <f>VLOOKUP(Startovka!$A77,Cíl!$B$2:$C$127,2,0)+$O$1</f>
        <v>0.026145833333333337</v>
      </c>
      <c r="H77" s="13">
        <f>IF(ISERROR(IF(Startovka!$G77="","",Startovka!$G77-Startovka!$F77)),"",IF(Startovka!$G77="","",Startovka!$G77-Startovka!$F77))</f>
        <v>0.016192129629629636</v>
      </c>
      <c r="I77" s="14" t="str">
        <f>IF(Startovka!$E77="Z",VLOOKUP(Startovka!$C77,Kategorie!$A$2:$C$115,2,0),VLOOKUP(Startovka!$C77,Kategorie!$A$2:$C$115,3,0))</f>
        <v>M50</v>
      </c>
      <c r="J77" s="9">
        <f>IF(Startovka!$H77="","",_xlfn.COUNTIFS(Startovka!$I$2:$I$127,Startovka!$I77,Startovka!$H$2:$H$127,"&lt;"&amp;Startovka!$H77,Startovka!$H$2:$H$127,"&lt;&gt;")+1)</f>
        <v>20</v>
      </c>
      <c r="K77" s="9">
        <f>IF(Startovka!$H77="","",_xlfn.COUNTIFS(Startovka!$E$2:$E$127,Startovka!$E77,Startovka!$H$2:$H$127,"&lt;"&amp;Startovka!$H77,Startovka!$H$2:$H$127,"&lt;&gt;")+1)</f>
        <v>93</v>
      </c>
      <c r="L77" s="9">
        <f>IF(ISERROR(RANK(Startovka!$H77,Startovka!$H$2:$H$127,1)),"",RANK(Startovka!$H77,Startovka!$H$2:$H$127,1))</f>
        <v>112</v>
      </c>
    </row>
    <row r="78" spans="1:12" ht="15">
      <c r="A78" s="10">
        <v>92</v>
      </c>
      <c r="B78" s="10" t="s">
        <v>223</v>
      </c>
      <c r="C78" s="10">
        <v>1958</v>
      </c>
      <c r="D78" s="10" t="s">
        <v>104</v>
      </c>
      <c r="E78" s="11" t="s">
        <v>27</v>
      </c>
      <c r="F78" s="12">
        <v>0.0105324074074074</v>
      </c>
      <c r="G78" s="12">
        <f>VLOOKUP(Startovka!$A78,Cíl!$B$2:$C$127,2,0)+$O$1</f>
        <v>0.027268518518518522</v>
      </c>
      <c r="H78" s="13">
        <f>IF(ISERROR(IF(Startovka!$G78="","",Startovka!$G78-Startovka!$F78)),"",IF(Startovka!$G78="","",Startovka!$G78-Startovka!$F78))</f>
        <v>0.016736111111111122</v>
      </c>
      <c r="I78" s="14" t="str">
        <f>IF(Startovka!$E78="Z",VLOOKUP(Startovka!$C78,Kategorie!$A$2:$C$115,2,0),VLOOKUP(Startovka!$C78,Kategorie!$A$2:$C$115,3,0))</f>
        <v>M50</v>
      </c>
      <c r="J78" s="9">
        <f>IF(Startovka!$H78="","",_xlfn.COUNTIFS(Startovka!$I$2:$I$127,Startovka!$I78,Startovka!$H$2:$H$127,"&lt;"&amp;Startovka!$H78,Startovka!$H$2:$H$127,"&lt;&gt;")+1)</f>
        <v>21</v>
      </c>
      <c r="K78" s="9">
        <f>IF(Startovka!$H78="","",_xlfn.COUNTIFS(Startovka!$E$2:$E$127,Startovka!$E78,Startovka!$H$2:$H$127,"&lt;"&amp;Startovka!$H78,Startovka!$H$2:$H$127,"&lt;&gt;")+1)</f>
        <v>94</v>
      </c>
      <c r="L78" s="9">
        <f>IF(ISERROR(RANK(Startovka!$H78,Startovka!$H$2:$H$127,1)),"",RANK(Startovka!$H78,Startovka!$H$2:$H$127,1))</f>
        <v>115</v>
      </c>
    </row>
    <row r="79" spans="1:12" ht="15">
      <c r="A79" s="10">
        <v>4</v>
      </c>
      <c r="B79" s="10" t="s">
        <v>81</v>
      </c>
      <c r="C79" s="10">
        <v>1954</v>
      </c>
      <c r="D79" s="10" t="s">
        <v>82</v>
      </c>
      <c r="E79" s="11" t="s">
        <v>27</v>
      </c>
      <c r="F79" s="12">
        <v>0.000347222222222222</v>
      </c>
      <c r="G79" s="12">
        <f>VLOOKUP(Startovka!$A79,Cíl!$B$2:$C$127,2,0)+$O$1</f>
        <v>0.009409722222222222</v>
      </c>
      <c r="H79" s="13">
        <f>IF(ISERROR(IF(Startovka!$G79="","",Startovka!$G79-Startovka!$F79)),"",IF(Startovka!$G79="","",Startovka!$G79-Startovka!$F79))</f>
        <v>0.0090625</v>
      </c>
      <c r="I79" s="14" t="str">
        <f>IF(Startovka!$E79="Z",VLOOKUP(Startovka!$C79,Kategorie!$A$2:$C$115,2,0),VLOOKUP(Startovka!$C79,Kategorie!$A$2:$C$115,3,0))</f>
        <v>M60</v>
      </c>
      <c r="J79" s="9">
        <f>IF(Startovka!$H79="","",_xlfn.COUNTIFS(Startovka!$I$2:$I$127,Startovka!$I79,Startovka!$H$2:$H$127,"&lt;"&amp;Startovka!$H79,Startovka!$H$2:$H$127,"&lt;&gt;")+1)</f>
        <v>1</v>
      </c>
      <c r="K79" s="9">
        <f>IF(Startovka!$H79="","",_xlfn.COUNTIFS(Startovka!$E$2:$E$127,Startovka!$E79,Startovka!$H$2:$H$127,"&lt;"&amp;Startovka!$H79,Startovka!$H$2:$H$127,"&lt;&gt;")+1)</f>
        <v>3</v>
      </c>
      <c r="L79" s="9">
        <f>IF(ISERROR(RANK(Startovka!$H79,Startovka!$H$2:$H$127,1)),"",RANK(Startovka!$H79,Startovka!$H$2:$H$127,1))</f>
        <v>3</v>
      </c>
    </row>
    <row r="80" spans="1:12" ht="15">
      <c r="A80" s="10">
        <v>38</v>
      </c>
      <c r="B80" s="10" t="s">
        <v>89</v>
      </c>
      <c r="C80" s="10">
        <v>1954</v>
      </c>
      <c r="D80" s="10" t="s">
        <v>90</v>
      </c>
      <c r="E80" s="11" t="s">
        <v>27</v>
      </c>
      <c r="F80" s="12">
        <v>0.00428240740740741</v>
      </c>
      <c r="G80" s="12">
        <f>VLOOKUP(Startovka!$A80,Cíl!$B$2:$C$127,2,0)+$O$1</f>
        <v>0.014780092592592591</v>
      </c>
      <c r="H80" s="13">
        <f>IF(ISERROR(IF(Startovka!$G80="","",Startovka!$G80-Startovka!$F80)),"",IF(Startovka!$G80="","",Startovka!$G80-Startovka!$F80))</f>
        <v>0.010497685185185181</v>
      </c>
      <c r="I80" s="14" t="str">
        <f>IF(Startovka!$E80="Z",VLOOKUP(Startovka!$C80,Kategorie!$A$2:$C$115,2,0),VLOOKUP(Startovka!$C80,Kategorie!$A$2:$C$115,3,0))</f>
        <v>M60</v>
      </c>
      <c r="J80" s="9">
        <f>IF(Startovka!$H80="","",_xlfn.COUNTIFS(Startovka!$I$2:$I$127,Startovka!$I80,Startovka!$H$2:$H$127,"&lt;"&amp;Startovka!$H80,Startovka!$H$2:$H$127,"&lt;&gt;")+1)</f>
        <v>2</v>
      </c>
      <c r="K80" s="9">
        <f>IF(Startovka!$H80="","",_xlfn.COUNTIFS(Startovka!$E$2:$E$127,Startovka!$E80,Startovka!$H$2:$H$127,"&lt;"&amp;Startovka!$H80,Startovka!$H$2:$H$127,"&lt;&gt;")+1)</f>
        <v>19</v>
      </c>
      <c r="L80" s="9">
        <f>IF(ISERROR(RANK(Startovka!$H80,Startovka!$H$2:$H$127,1)),"",RANK(Startovka!$H80,Startovka!$H$2:$H$127,1))</f>
        <v>19</v>
      </c>
    </row>
    <row r="81" spans="1:12" ht="15">
      <c r="A81" s="10">
        <v>69</v>
      </c>
      <c r="B81" s="10" t="s">
        <v>113</v>
      </c>
      <c r="C81" s="10">
        <v>1954</v>
      </c>
      <c r="D81" s="10" t="s">
        <v>114</v>
      </c>
      <c r="E81" s="11" t="s">
        <v>27</v>
      </c>
      <c r="F81" s="12">
        <v>0.00787037037037037</v>
      </c>
      <c r="G81" s="12">
        <f>VLOOKUP(Startovka!$A81,Cíl!$B$2:$C$127,2,0)+$O$1</f>
        <v>0.019224537037037037</v>
      </c>
      <c r="H81" s="13">
        <f>IF(ISERROR(IF(Startovka!$G81="","",Startovka!$G81-Startovka!$F81)),"",IF(Startovka!$G81="","",Startovka!$G81-Startovka!$F81))</f>
        <v>0.011354166666666667</v>
      </c>
      <c r="I81" s="14" t="str">
        <f>IF(Startovka!$E81="Z",VLOOKUP(Startovka!$C81,Kategorie!$A$2:$C$115,2,0),VLOOKUP(Startovka!$C81,Kategorie!$A$2:$C$115,3,0))</f>
        <v>M60</v>
      </c>
      <c r="J81" s="9">
        <f>IF(Startovka!$H81="","",_xlfn.COUNTIFS(Startovka!$I$2:$I$127,Startovka!$I81,Startovka!$H$2:$H$127,"&lt;"&amp;Startovka!$H81,Startovka!$H$2:$H$127,"&lt;&gt;")+1)</f>
        <v>3</v>
      </c>
      <c r="K81" s="9">
        <f>IF(Startovka!$H81="","",_xlfn.COUNTIFS(Startovka!$E$2:$E$127,Startovka!$E81,Startovka!$H$2:$H$127,"&lt;"&amp;Startovka!$H81,Startovka!$H$2:$H$127,"&lt;&gt;")+1)</f>
        <v>42</v>
      </c>
      <c r="L81" s="9">
        <f>IF(ISERROR(RANK(Startovka!$H81,Startovka!$H$2:$H$127,1)),"",RANK(Startovka!$H81,Startovka!$H$2:$H$127,1))</f>
        <v>43</v>
      </c>
    </row>
    <row r="82" spans="1:12" ht="15">
      <c r="A82" s="10">
        <v>62</v>
      </c>
      <c r="B82" s="10" t="s">
        <v>111</v>
      </c>
      <c r="C82" s="10">
        <v>1951</v>
      </c>
      <c r="D82" s="10" t="s">
        <v>112</v>
      </c>
      <c r="E82" s="11" t="s">
        <v>27</v>
      </c>
      <c r="F82" s="12">
        <v>0.00706018518518518</v>
      </c>
      <c r="G82" s="12">
        <f>VLOOKUP(Startovka!$A82,Cíl!$B$2:$C$127,2,0)+$O$1</f>
        <v>0.01849537037037037</v>
      </c>
      <c r="H82" s="13">
        <f>IF(ISERROR(IF(Startovka!$G82="","",Startovka!$G82-Startovka!$F82)),"",IF(Startovka!$G82="","",Startovka!$G82-Startovka!$F82))</f>
        <v>0.01143518518518519</v>
      </c>
      <c r="I82" s="14" t="str">
        <f>IF(Startovka!$E82="Z",VLOOKUP(Startovka!$C82,Kategorie!$A$2:$C$115,2,0),VLOOKUP(Startovka!$C82,Kategorie!$A$2:$C$115,3,0))</f>
        <v>M60</v>
      </c>
      <c r="J82" s="9">
        <f>IF(Startovka!$H82="","",_xlfn.COUNTIFS(Startovka!$I$2:$I$127,Startovka!$I82,Startovka!$H$2:$H$127,"&lt;"&amp;Startovka!$H82,Startovka!$H$2:$H$127,"&lt;&gt;")+1)</f>
        <v>4</v>
      </c>
      <c r="K82" s="9">
        <f>IF(Startovka!$H82="","",_xlfn.COUNTIFS(Startovka!$E$2:$E$127,Startovka!$E82,Startovka!$H$2:$H$127,"&lt;"&amp;Startovka!$H82,Startovka!$H$2:$H$127,"&lt;&gt;")+1)</f>
        <v>44</v>
      </c>
      <c r="L82" s="9">
        <f>IF(ISERROR(RANK(Startovka!$H82,Startovka!$H$2:$H$127,1)),"",RANK(Startovka!$H82,Startovka!$H$2:$H$127,1))</f>
        <v>46</v>
      </c>
    </row>
    <row r="83" spans="1:12" ht="15">
      <c r="A83" s="10">
        <v>25</v>
      </c>
      <c r="B83" s="10" t="s">
        <v>83</v>
      </c>
      <c r="C83" s="10">
        <v>1953</v>
      </c>
      <c r="D83" s="10" t="s">
        <v>84</v>
      </c>
      <c r="E83" s="11" t="s">
        <v>27</v>
      </c>
      <c r="F83" s="12">
        <v>0.00277777777777778</v>
      </c>
      <c r="G83" s="12">
        <f>VLOOKUP(Startovka!$A83,Cíl!$B$2:$C$127,2,0)+$O$1</f>
        <v>0.014386574074074072</v>
      </c>
      <c r="H83" s="13">
        <f>IF(ISERROR(IF(Startovka!$G83="","",Startovka!$G83-Startovka!$F83)),"",IF(Startovka!$G83="","",Startovka!$G83-Startovka!$F83))</f>
        <v>0.011608796296296292</v>
      </c>
      <c r="I83" s="14" t="str">
        <f>IF(Startovka!$E83="Z",VLOOKUP(Startovka!$C83,Kategorie!$A$2:$C$115,2,0),VLOOKUP(Startovka!$C83,Kategorie!$A$2:$C$115,3,0))</f>
        <v>M60</v>
      </c>
      <c r="J83" s="9">
        <f>IF(Startovka!$H83="","",_xlfn.COUNTIFS(Startovka!$I$2:$I$127,Startovka!$I83,Startovka!$H$2:$H$127,"&lt;"&amp;Startovka!$H83,Startovka!$H$2:$H$127,"&lt;&gt;")+1)</f>
        <v>5</v>
      </c>
      <c r="K83" s="9">
        <f>IF(Startovka!$H83="","",_xlfn.COUNTIFS(Startovka!$E$2:$E$127,Startovka!$E83,Startovka!$H$2:$H$127,"&lt;"&amp;Startovka!$H83,Startovka!$H$2:$H$127,"&lt;&gt;")+1)</f>
        <v>49</v>
      </c>
      <c r="L83" s="9">
        <f>IF(ISERROR(RANK(Startovka!$H83,Startovka!$H$2:$H$127,1)),"",RANK(Startovka!$H83,Startovka!$H$2:$H$127,1))</f>
        <v>51</v>
      </c>
    </row>
    <row r="84" spans="1:12" ht="15">
      <c r="A84" s="10">
        <v>31</v>
      </c>
      <c r="B84" s="10" t="s">
        <v>105</v>
      </c>
      <c r="C84" s="10">
        <v>1953</v>
      </c>
      <c r="D84" s="10" t="s">
        <v>106</v>
      </c>
      <c r="E84" s="11" t="s">
        <v>27</v>
      </c>
      <c r="F84" s="12">
        <v>0.00347222222222222</v>
      </c>
      <c r="G84" s="12">
        <f>VLOOKUP(Startovka!$A84,Cíl!$B$2:$C$127,2,0)+$O$1</f>
        <v>0.015324074074074073</v>
      </c>
      <c r="H84" s="13">
        <f>IF(ISERROR(IF(Startovka!$G84="","",Startovka!$G84-Startovka!$F84)),"",IF(Startovka!$G84="","",Startovka!$G84-Startovka!$F84))</f>
        <v>0.011851851851851853</v>
      </c>
      <c r="I84" s="14" t="str">
        <f>IF(Startovka!$E84="Z",VLOOKUP(Startovka!$C84,Kategorie!$A$2:$C$115,2,0),VLOOKUP(Startovka!$C84,Kategorie!$A$2:$C$115,3,0))</f>
        <v>M60</v>
      </c>
      <c r="J84" s="9">
        <f>IF(Startovka!$H84="","",_xlfn.COUNTIFS(Startovka!$I$2:$I$127,Startovka!$I84,Startovka!$H$2:$H$127,"&lt;"&amp;Startovka!$H84,Startovka!$H$2:$H$127,"&lt;&gt;")+1)</f>
        <v>6</v>
      </c>
      <c r="K84" s="9">
        <f>IF(Startovka!$H84="","",_xlfn.COUNTIFS(Startovka!$E$2:$E$127,Startovka!$E84,Startovka!$H$2:$H$127,"&lt;"&amp;Startovka!$H84,Startovka!$H$2:$H$127,"&lt;&gt;")+1)</f>
        <v>52</v>
      </c>
      <c r="L84" s="9">
        <f>IF(ISERROR(RANK(Startovka!$H84,Startovka!$H$2:$H$127,1)),"",RANK(Startovka!$H84,Startovka!$H$2:$H$127,1))</f>
        <v>58</v>
      </c>
    </row>
    <row r="85" spans="1:12" ht="15">
      <c r="A85" s="10">
        <v>83</v>
      </c>
      <c r="B85" s="10" t="s">
        <v>121</v>
      </c>
      <c r="C85" s="10">
        <v>1954</v>
      </c>
      <c r="D85" s="10" t="s">
        <v>122</v>
      </c>
      <c r="E85" s="11" t="s">
        <v>27</v>
      </c>
      <c r="F85" s="12">
        <v>0.00949074074074074</v>
      </c>
      <c r="G85" s="12">
        <f>VLOOKUP(Startovka!$A85,Cíl!$B$2:$C$127,2,0)+$O$1</f>
        <v>0.022013888888888892</v>
      </c>
      <c r="H85" s="13">
        <f>IF(ISERROR(IF(Startovka!$G85="","",Startovka!$G85-Startovka!$F85)),"",IF(Startovka!$G85="","",Startovka!$G85-Startovka!$F85))</f>
        <v>0.012523148148148151</v>
      </c>
      <c r="I85" s="14" t="str">
        <f>IF(Startovka!$E85="Z",VLOOKUP(Startovka!$C85,Kategorie!$A$2:$C$115,2,0),VLOOKUP(Startovka!$C85,Kategorie!$A$2:$C$115,3,0))</f>
        <v>M60</v>
      </c>
      <c r="J85" s="9">
        <f>IF(Startovka!$H85="","",_xlfn.COUNTIFS(Startovka!$I$2:$I$127,Startovka!$I85,Startovka!$H$2:$H$127,"&lt;"&amp;Startovka!$H85,Startovka!$H$2:$H$127,"&lt;&gt;")+1)</f>
        <v>7</v>
      </c>
      <c r="K85" s="9">
        <f>IF(Startovka!$H85="","",_xlfn.COUNTIFS(Startovka!$E$2:$E$127,Startovka!$E85,Startovka!$H$2:$H$127,"&lt;"&amp;Startovka!$H85,Startovka!$H$2:$H$127,"&lt;&gt;")+1)</f>
        <v>63</v>
      </c>
      <c r="L85" s="9">
        <f>IF(ISERROR(RANK(Startovka!$H85,Startovka!$H$2:$H$127,1)),"",RANK(Startovka!$H85,Startovka!$H$2:$H$127,1))</f>
        <v>72</v>
      </c>
    </row>
    <row r="86" spans="1:12" ht="15">
      <c r="A86" s="10">
        <v>77</v>
      </c>
      <c r="B86" s="10" t="s">
        <v>120</v>
      </c>
      <c r="C86" s="10">
        <v>1951</v>
      </c>
      <c r="D86" s="10" t="s">
        <v>84</v>
      </c>
      <c r="E86" s="11" t="s">
        <v>27</v>
      </c>
      <c r="F86" s="12">
        <v>0.0087962962962963</v>
      </c>
      <c r="G86" s="12">
        <f>VLOOKUP(Startovka!$A86,Cíl!$B$2:$C$127,2,0)+$O$1</f>
        <v>0.021689814814814818</v>
      </c>
      <c r="H86" s="13">
        <f>IF(ISERROR(IF(Startovka!$G86="","",Startovka!$G86-Startovka!$F86)),"",IF(Startovka!$G86="","",Startovka!$G86-Startovka!$F86))</f>
        <v>0.012893518518518518</v>
      </c>
      <c r="I86" s="14" t="str">
        <f>IF(Startovka!$E86="Z",VLOOKUP(Startovka!$C86,Kategorie!$A$2:$C$115,2,0),VLOOKUP(Startovka!$C86,Kategorie!$A$2:$C$115,3,0))</f>
        <v>M60</v>
      </c>
      <c r="J86" s="9">
        <f>IF(Startovka!$H86="","",_xlfn.COUNTIFS(Startovka!$I$2:$I$127,Startovka!$I86,Startovka!$H$2:$H$127,"&lt;"&amp;Startovka!$H86,Startovka!$H$2:$H$127,"&lt;&gt;")+1)</f>
        <v>8</v>
      </c>
      <c r="K86" s="9">
        <f>IF(Startovka!$H86="","",_xlfn.COUNTIFS(Startovka!$E$2:$E$127,Startovka!$E86,Startovka!$H$2:$H$127,"&lt;"&amp;Startovka!$H86,Startovka!$H$2:$H$127,"&lt;&gt;")+1)</f>
        <v>66</v>
      </c>
      <c r="L86" s="9">
        <f>IF(ISERROR(RANK(Startovka!$H86,Startovka!$H$2:$H$127,1)),"",RANK(Startovka!$H86,Startovka!$H$2:$H$127,1))</f>
        <v>76</v>
      </c>
    </row>
    <row r="87" spans="1:12" ht="15">
      <c r="A87" s="10">
        <v>56</v>
      </c>
      <c r="B87" s="10" t="s">
        <v>117</v>
      </c>
      <c r="C87" s="10">
        <v>1947</v>
      </c>
      <c r="D87" s="10" t="s">
        <v>104</v>
      </c>
      <c r="E87" s="11" t="s">
        <v>27</v>
      </c>
      <c r="F87" s="12">
        <v>0.00636574074074074</v>
      </c>
      <c r="G87" s="12">
        <f>VLOOKUP(Startovka!$A87,Cíl!$B$2:$C$127,2,0)+$O$1</f>
        <v>0.019386574074074073</v>
      </c>
      <c r="H87" s="13">
        <f>IF(ISERROR(IF(Startovka!$G87="","",Startovka!$G87-Startovka!$F87)),"",IF(Startovka!$G87="","",Startovka!$G87-Startovka!$F87))</f>
        <v>0.013020833333333332</v>
      </c>
      <c r="I87" s="14" t="str">
        <f>IF(Startovka!$E87="Z",VLOOKUP(Startovka!$C87,Kategorie!$A$2:$C$115,2,0),VLOOKUP(Startovka!$C87,Kategorie!$A$2:$C$115,3,0))</f>
        <v>M60</v>
      </c>
      <c r="J87" s="9">
        <f>IF(Startovka!$H87="","",_xlfn.COUNTIFS(Startovka!$I$2:$I$127,Startovka!$I87,Startovka!$H$2:$H$127,"&lt;"&amp;Startovka!$H87,Startovka!$H$2:$H$127,"&lt;&gt;")+1)</f>
        <v>9</v>
      </c>
      <c r="K87" s="9">
        <f>IF(Startovka!$H87="","",_xlfn.COUNTIFS(Startovka!$E$2:$E$127,Startovka!$E87,Startovka!$H$2:$H$127,"&lt;"&amp;Startovka!$H87,Startovka!$H$2:$H$127,"&lt;&gt;")+1)</f>
        <v>69</v>
      </c>
      <c r="L87" s="9">
        <f>IF(ISERROR(RANK(Startovka!$H87,Startovka!$H$2:$H$127,1)),"",RANK(Startovka!$H87,Startovka!$H$2:$H$127,1))</f>
        <v>79</v>
      </c>
    </row>
    <row r="88" spans="1:12" ht="15">
      <c r="A88" s="10">
        <v>2</v>
      </c>
      <c r="B88" s="10" t="s">
        <v>79</v>
      </c>
      <c r="C88" s="10">
        <v>1946</v>
      </c>
      <c r="D88" s="10" t="s">
        <v>80</v>
      </c>
      <c r="E88" s="11" t="s">
        <v>27</v>
      </c>
      <c r="F88" s="12">
        <v>0.00011574074074074073</v>
      </c>
      <c r="G88" s="12">
        <f>VLOOKUP(Startovka!$A88,Cíl!$B$2:$C$127,2,0)+$O$1</f>
        <v>0.013391203703703702</v>
      </c>
      <c r="H88" s="13">
        <f>IF(ISERROR(IF(Startovka!$G88="","",Startovka!$G88-Startovka!$F88)),"",IF(Startovka!$G88="","",Startovka!$G88-Startovka!$F88))</f>
        <v>0.013275462962962961</v>
      </c>
      <c r="I88" s="14" t="str">
        <f>IF(Startovka!$E88="Z",VLOOKUP(Startovka!$C88,Kategorie!$A$2:$C$115,2,0),VLOOKUP(Startovka!$C88,Kategorie!$A$2:$C$115,3,0))</f>
        <v>M60</v>
      </c>
      <c r="J88" s="9">
        <f>IF(Startovka!$H88="","",_xlfn.COUNTIFS(Startovka!$I$2:$I$127,Startovka!$I88,Startovka!$H$2:$H$127,"&lt;"&amp;Startovka!$H88,Startovka!$H$2:$H$127,"&lt;&gt;")+1)</f>
        <v>10</v>
      </c>
      <c r="K88" s="9">
        <f>IF(Startovka!$H88="","",_xlfn.COUNTIFS(Startovka!$E$2:$E$127,Startovka!$E88,Startovka!$H$2:$H$127,"&lt;"&amp;Startovka!$H88,Startovka!$H$2:$H$127,"&lt;&gt;")+1)</f>
        <v>70</v>
      </c>
      <c r="L88" s="9">
        <f>IF(ISERROR(RANK(Startovka!$H88,Startovka!$H$2:$H$127,1)),"",RANK(Startovka!$H88,Startovka!$H$2:$H$127,1))</f>
        <v>81</v>
      </c>
    </row>
    <row r="89" spans="1:12" ht="15">
      <c r="A89" s="10">
        <v>50</v>
      </c>
      <c r="B89" s="10" t="s">
        <v>110</v>
      </c>
      <c r="C89" s="10">
        <v>1954</v>
      </c>
      <c r="D89" s="10" t="s">
        <v>104</v>
      </c>
      <c r="E89" s="11" t="s">
        <v>27</v>
      </c>
      <c r="F89" s="12">
        <v>0.0056712962962963</v>
      </c>
      <c r="G89" s="12">
        <f>VLOOKUP(Startovka!$A89,Cíl!$B$2:$C$127,2,0)+$O$1</f>
        <v>0.019108796296296297</v>
      </c>
      <c r="H89" s="13">
        <f>IF(ISERROR(IF(Startovka!$G89="","",Startovka!$G89-Startovka!$F89)),"",IF(Startovka!$G89="","",Startovka!$G89-Startovka!$F89))</f>
        <v>0.013437499999999998</v>
      </c>
      <c r="I89" s="14" t="str">
        <f>IF(Startovka!$E89="Z",VLOOKUP(Startovka!$C89,Kategorie!$A$2:$C$115,2,0),VLOOKUP(Startovka!$C89,Kategorie!$A$2:$C$115,3,0))</f>
        <v>M60</v>
      </c>
      <c r="J89" s="9">
        <f>IF(Startovka!$H89="","",_xlfn.COUNTIFS(Startovka!$I$2:$I$127,Startovka!$I89,Startovka!$H$2:$H$127,"&lt;"&amp;Startovka!$H89,Startovka!$H$2:$H$127,"&lt;&gt;")+1)</f>
        <v>11</v>
      </c>
      <c r="K89" s="9">
        <f>IF(Startovka!$H89="","",_xlfn.COUNTIFS(Startovka!$E$2:$E$127,Startovka!$E89,Startovka!$H$2:$H$127,"&lt;"&amp;Startovka!$H89,Startovka!$H$2:$H$127,"&lt;&gt;")+1)</f>
        <v>74</v>
      </c>
      <c r="L89" s="9">
        <f>IF(ISERROR(RANK(Startovka!$H89,Startovka!$H$2:$H$127,1)),"",RANK(Startovka!$H89,Startovka!$H$2:$H$127,1))</f>
        <v>86</v>
      </c>
    </row>
    <row r="90" spans="1:12" ht="15">
      <c r="A90" s="10">
        <v>73</v>
      </c>
      <c r="B90" s="10" t="s">
        <v>119</v>
      </c>
      <c r="C90" s="10">
        <v>1950</v>
      </c>
      <c r="D90" s="10" t="s">
        <v>104</v>
      </c>
      <c r="E90" s="11" t="s">
        <v>27</v>
      </c>
      <c r="F90" s="12">
        <v>0.00833333333333333</v>
      </c>
      <c r="G90" s="12">
        <f>VLOOKUP(Startovka!$A90,Cíl!$B$2:$C$127,2,0)+$O$1</f>
        <v>0.02232638888888889</v>
      </c>
      <c r="H90" s="13">
        <f>IF(ISERROR(IF(Startovka!$G90="","",Startovka!$G90-Startovka!$F90)),"",IF(Startovka!$G90="","",Startovka!$G90-Startovka!$F90))</f>
        <v>0.013993055555555559</v>
      </c>
      <c r="I90" s="14" t="str">
        <f>IF(Startovka!$E90="Z",VLOOKUP(Startovka!$C90,Kategorie!$A$2:$C$115,2,0),VLOOKUP(Startovka!$C90,Kategorie!$A$2:$C$115,3,0))</f>
        <v>M60</v>
      </c>
      <c r="J90" s="9">
        <f>IF(Startovka!$H90="","",_xlfn.COUNTIFS(Startovka!$I$2:$I$127,Startovka!$I90,Startovka!$H$2:$H$127,"&lt;"&amp;Startovka!$H90,Startovka!$H$2:$H$127,"&lt;&gt;")+1)</f>
        <v>12</v>
      </c>
      <c r="K90" s="9">
        <f>IF(Startovka!$H90="","",_xlfn.COUNTIFS(Startovka!$E$2:$E$127,Startovka!$E90,Startovka!$H$2:$H$127,"&lt;"&amp;Startovka!$H90,Startovka!$H$2:$H$127,"&lt;&gt;")+1)</f>
        <v>77</v>
      </c>
      <c r="L90" s="9">
        <f>IF(ISERROR(RANK(Startovka!$H90,Startovka!$H$2:$H$127,1)),"",RANK(Startovka!$H90,Startovka!$H$2:$H$127,1))</f>
        <v>89</v>
      </c>
    </row>
    <row r="91" spans="1:12" ht="15">
      <c r="A91" s="10">
        <v>32</v>
      </c>
      <c r="B91" s="10" t="s">
        <v>107</v>
      </c>
      <c r="C91" s="10">
        <v>1950</v>
      </c>
      <c r="D91" s="10" t="s">
        <v>104</v>
      </c>
      <c r="E91" s="11" t="s">
        <v>27</v>
      </c>
      <c r="F91" s="12">
        <v>0.00358796296296296</v>
      </c>
      <c r="G91" s="12">
        <f>VLOOKUP(Startovka!$A91,Cíl!$B$2:$C$127,2,0)+$O$1</f>
        <v>0.017905092592592594</v>
      </c>
      <c r="H91" s="13">
        <f>IF(ISERROR(IF(Startovka!$G91="","",Startovka!$G91-Startovka!$F91)),"",IF(Startovka!$G91="","",Startovka!$G91-Startovka!$F91))</f>
        <v>0.014317129629629635</v>
      </c>
      <c r="I91" s="14" t="str">
        <f>IF(Startovka!$E91="Z",VLOOKUP(Startovka!$C91,Kategorie!$A$2:$C$115,2,0),VLOOKUP(Startovka!$C91,Kategorie!$A$2:$C$115,3,0))</f>
        <v>M60</v>
      </c>
      <c r="J91" s="9">
        <f>IF(Startovka!$H91="","",_xlfn.COUNTIFS(Startovka!$I$2:$I$127,Startovka!$I91,Startovka!$H$2:$H$127,"&lt;"&amp;Startovka!$H91,Startovka!$H$2:$H$127,"&lt;&gt;")+1)</f>
        <v>13</v>
      </c>
      <c r="K91" s="9">
        <f>IF(Startovka!$H91="","",_xlfn.COUNTIFS(Startovka!$E$2:$E$127,Startovka!$E91,Startovka!$H$2:$H$127,"&lt;"&amp;Startovka!$H91,Startovka!$H$2:$H$127,"&lt;&gt;")+1)</f>
        <v>79</v>
      </c>
      <c r="L91" s="9">
        <f>IF(ISERROR(RANK(Startovka!$H91,Startovka!$H$2:$H$127,1)),"",RANK(Startovka!$H91,Startovka!$H$2:$H$127,1))</f>
        <v>95</v>
      </c>
    </row>
    <row r="92" spans="1:12" ht="15">
      <c r="A92" s="10">
        <v>89</v>
      </c>
      <c r="B92" s="10" t="s">
        <v>125</v>
      </c>
      <c r="C92" s="10">
        <v>1954</v>
      </c>
      <c r="D92" s="10" t="s">
        <v>104</v>
      </c>
      <c r="E92" s="11" t="s">
        <v>27</v>
      </c>
      <c r="F92" s="12">
        <v>0.0101851851851852</v>
      </c>
      <c r="G92" s="12">
        <f>VLOOKUP(Startovka!$A92,Cíl!$B$2:$C$127,2,0)+$O$1</f>
        <v>0.02546296296296297</v>
      </c>
      <c r="H92" s="13">
        <f>IF(ISERROR(IF(Startovka!$G92="","",Startovka!$G92-Startovka!$F92)),"",IF(Startovka!$G92="","",Startovka!$G92-Startovka!$F92))</f>
        <v>0.015277777777777769</v>
      </c>
      <c r="I92" s="14" t="str">
        <f>IF(Startovka!$E92="Z",VLOOKUP(Startovka!$C92,Kategorie!$A$2:$C$115,2,0),VLOOKUP(Startovka!$C92,Kategorie!$A$2:$C$115,3,0))</f>
        <v>M60</v>
      </c>
      <c r="J92" s="9">
        <f>IF(Startovka!$H92="","",_xlfn.COUNTIFS(Startovka!$I$2:$I$127,Startovka!$I92,Startovka!$H$2:$H$127,"&lt;"&amp;Startovka!$H92,Startovka!$H$2:$H$127,"&lt;&gt;")+1)</f>
        <v>14</v>
      </c>
      <c r="K92" s="9">
        <f>IF(Startovka!$H92="","",_xlfn.COUNTIFS(Startovka!$E$2:$E$127,Startovka!$E92,Startovka!$H$2:$H$127,"&lt;"&amp;Startovka!$H92,Startovka!$H$2:$H$127,"&lt;&gt;")+1)</f>
        <v>88</v>
      </c>
      <c r="L92" s="9">
        <f>IF(ISERROR(RANK(Startovka!$H92,Startovka!$H$2:$H$127,1)),"",RANK(Startovka!$H92,Startovka!$H$2:$H$127,1))</f>
        <v>105</v>
      </c>
    </row>
    <row r="93" spans="1:12" ht="15">
      <c r="A93" s="10">
        <v>30</v>
      </c>
      <c r="B93" s="10" t="s">
        <v>103</v>
      </c>
      <c r="C93" s="10">
        <v>1946</v>
      </c>
      <c r="D93" s="10" t="s">
        <v>104</v>
      </c>
      <c r="E93" s="11" t="s">
        <v>27</v>
      </c>
      <c r="F93" s="12">
        <v>0.00335648148148148</v>
      </c>
      <c r="G93" s="12">
        <f>VLOOKUP(Startovka!$A93,Cíl!$B$2:$C$127,2,0)+$O$1</f>
        <v>0.019317129629629632</v>
      </c>
      <c r="H93" s="13">
        <f>IF(ISERROR(IF(Startovka!$G93="","",Startovka!$G93-Startovka!$F93)),"",IF(Startovka!$G93="","",Startovka!$G93-Startovka!$F93))</f>
        <v>0.01596064814814815</v>
      </c>
      <c r="I93" s="14" t="str">
        <f>IF(Startovka!$E93="Z",VLOOKUP(Startovka!$C93,Kategorie!$A$2:$C$115,2,0),VLOOKUP(Startovka!$C93,Kategorie!$A$2:$C$115,3,0))</f>
        <v>M60</v>
      </c>
      <c r="J93" s="9">
        <f>IF(Startovka!$H93="","",_xlfn.COUNTIFS(Startovka!$I$2:$I$127,Startovka!$I93,Startovka!$H$2:$H$127,"&lt;"&amp;Startovka!$H93,Startovka!$H$2:$H$127,"&lt;&gt;")+1)</f>
        <v>15</v>
      </c>
      <c r="K93" s="9">
        <f>IF(Startovka!$H93="","",_xlfn.COUNTIFS(Startovka!$E$2:$E$127,Startovka!$E93,Startovka!$H$2:$H$127,"&lt;"&amp;Startovka!$H93,Startovka!$H$2:$H$127,"&lt;&gt;")+1)</f>
        <v>91</v>
      </c>
      <c r="L93" s="9">
        <f>IF(ISERROR(RANK(Startovka!$H93,Startovka!$H$2:$H$127,1)),"",RANK(Startovka!$H93,Startovka!$H$2:$H$127,1))</f>
        <v>110</v>
      </c>
    </row>
    <row r="94" spans="1:12" ht="15">
      <c r="A94" s="10">
        <v>28</v>
      </c>
      <c r="B94" s="10" t="s">
        <v>86</v>
      </c>
      <c r="C94" s="10">
        <v>1950</v>
      </c>
      <c r="D94" s="10" t="s">
        <v>85</v>
      </c>
      <c r="E94" s="11" t="s">
        <v>27</v>
      </c>
      <c r="F94" s="12">
        <v>0.003125</v>
      </c>
      <c r="G94" s="12">
        <f>VLOOKUP(Startovka!$A94,Cíl!$B$2:$C$127,2,0)+$O$1</f>
        <v>0.019988425925925927</v>
      </c>
      <c r="H94" s="13">
        <f>IF(ISERROR(IF(Startovka!$G94="","",Startovka!$G94-Startovka!$F94)),"",IF(Startovka!$G94="","",Startovka!$G94-Startovka!$F94))</f>
        <v>0.016863425925925928</v>
      </c>
      <c r="I94" s="14" t="str">
        <f>IF(Startovka!$E94="Z",VLOOKUP(Startovka!$C94,Kategorie!$A$2:$C$115,2,0),VLOOKUP(Startovka!$C94,Kategorie!$A$2:$C$115,3,0))</f>
        <v>M60</v>
      </c>
      <c r="J94" s="9">
        <f>IF(Startovka!$H94="","",_xlfn.COUNTIFS(Startovka!$I$2:$I$127,Startovka!$I94,Startovka!$H$2:$H$127,"&lt;"&amp;Startovka!$H94,Startovka!$H$2:$H$127,"&lt;&gt;")+1)</f>
        <v>16</v>
      </c>
      <c r="K94" s="9">
        <f>IF(Startovka!$H94="","",_xlfn.COUNTIFS(Startovka!$E$2:$E$127,Startovka!$E94,Startovka!$H$2:$H$127,"&lt;"&amp;Startovka!$H94,Startovka!$H$2:$H$127,"&lt;&gt;")+1)</f>
        <v>95</v>
      </c>
      <c r="L94" s="9">
        <f>IF(ISERROR(RANK(Startovka!$H94,Startovka!$H$2:$H$127,1)),"",RANK(Startovka!$H94,Startovka!$H$2:$H$127,1))</f>
        <v>116</v>
      </c>
    </row>
    <row r="95" spans="1:12" ht="15">
      <c r="A95" s="10">
        <v>86</v>
      </c>
      <c r="B95" s="10" t="s">
        <v>123</v>
      </c>
      <c r="C95" s="10">
        <v>1954</v>
      </c>
      <c r="D95" s="10" t="s">
        <v>124</v>
      </c>
      <c r="E95" s="11" t="s">
        <v>27</v>
      </c>
      <c r="F95" s="12">
        <v>0.00983796296296296</v>
      </c>
      <c r="G95" s="12">
        <f>VLOOKUP(Startovka!$A95,Cíl!$B$2:$C$127,2,0)+$O$1</f>
        <v>0.028043981481481482</v>
      </c>
      <c r="H95" s="13">
        <f>IF(ISERROR(IF(Startovka!$G95="","",Startovka!$G95-Startovka!$F95)),"",IF(Startovka!$G95="","",Startovka!$G95-Startovka!$F95))</f>
        <v>0.018206018518518524</v>
      </c>
      <c r="I95" s="14" t="str">
        <f>IF(Startovka!$E95="Z",VLOOKUP(Startovka!$C95,Kategorie!$A$2:$C$115,2,0),VLOOKUP(Startovka!$C95,Kategorie!$A$2:$C$115,3,0))</f>
        <v>M60</v>
      </c>
      <c r="J95" s="9">
        <f>IF(Startovka!$H95="","",_xlfn.COUNTIFS(Startovka!$I$2:$I$127,Startovka!$I95,Startovka!$H$2:$H$127,"&lt;"&amp;Startovka!$H95,Startovka!$H$2:$H$127,"&lt;&gt;")+1)</f>
        <v>17</v>
      </c>
      <c r="K95" s="9">
        <f>IF(Startovka!$H95="","",_xlfn.COUNTIFS(Startovka!$E$2:$E$127,Startovka!$E95,Startovka!$H$2:$H$127,"&lt;"&amp;Startovka!$H95,Startovka!$H$2:$H$127,"&lt;&gt;")+1)</f>
        <v>97</v>
      </c>
      <c r="L95" s="9">
        <f>IF(ISERROR(RANK(Startovka!$H95,Startovka!$H$2:$H$127,1)),"",RANK(Startovka!$H95,Startovka!$H$2:$H$127,1))</f>
        <v>120</v>
      </c>
    </row>
    <row r="96" spans="1:12" ht="15">
      <c r="A96" s="10">
        <v>34</v>
      </c>
      <c r="B96" s="10" t="s">
        <v>108</v>
      </c>
      <c r="C96" s="10">
        <v>1952</v>
      </c>
      <c r="D96" s="10" t="s">
        <v>109</v>
      </c>
      <c r="E96" s="11" t="s">
        <v>27</v>
      </c>
      <c r="F96" s="12">
        <v>0.00381944444444444</v>
      </c>
      <c r="G96" s="12">
        <f>VLOOKUP(Startovka!$A96,Cíl!$B$2:$C$127,2,0)+$O$1</f>
        <v>0.023958333333333335</v>
      </c>
      <c r="H96" s="13">
        <f>IF(ISERROR(IF(Startovka!$G96="","",Startovka!$G96-Startovka!$F96)),"",IF(Startovka!$G96="","",Startovka!$G96-Startovka!$F96))</f>
        <v>0.020138888888888894</v>
      </c>
      <c r="I96" s="14" t="str">
        <f>IF(Startovka!$E96="Z",VLOOKUP(Startovka!$C96,Kategorie!$A$2:$C$115,2,0),VLOOKUP(Startovka!$C96,Kategorie!$A$2:$C$115,3,0))</f>
        <v>M60</v>
      </c>
      <c r="J96" s="9">
        <f>IF(Startovka!$H96="","",_xlfn.COUNTIFS(Startovka!$I$2:$I$127,Startovka!$I96,Startovka!$H$2:$H$127,"&lt;"&amp;Startovka!$H96,Startovka!$H$2:$H$127,"&lt;&gt;")+1)</f>
        <v>18</v>
      </c>
      <c r="K96" s="9">
        <f>IF(Startovka!$H96="","",_xlfn.COUNTIFS(Startovka!$E$2:$E$127,Startovka!$E96,Startovka!$H$2:$H$127,"&lt;"&amp;Startovka!$H96,Startovka!$H$2:$H$127,"&lt;&gt;")+1)</f>
        <v>99</v>
      </c>
      <c r="L96" s="9">
        <f>IF(ISERROR(RANK(Startovka!$H96,Startovka!$H$2:$H$127,1)),"",RANK(Startovka!$H96,Startovka!$H$2:$H$127,1))</f>
        <v>124</v>
      </c>
    </row>
    <row r="97" spans="1:12" ht="15">
      <c r="A97" s="10">
        <v>15</v>
      </c>
      <c r="B97" s="10" t="s">
        <v>57</v>
      </c>
      <c r="C97" s="10">
        <v>1943</v>
      </c>
      <c r="D97" s="10" t="s">
        <v>58</v>
      </c>
      <c r="E97" s="11" t="s">
        <v>27</v>
      </c>
      <c r="F97" s="12">
        <v>0.00162037037037037</v>
      </c>
      <c r="G97" s="12">
        <f>VLOOKUP(Startovka!$A97,Cíl!$B$2:$C$127,2,0)+$O$1</f>
        <v>0.01457175925925926</v>
      </c>
      <c r="H97" s="13">
        <f>IF(ISERROR(IF(Startovka!$G97="","",Startovka!$G97-Startovka!$F97)),"",IF(Startovka!$G97="","",Startovka!$G97-Startovka!$F97))</f>
        <v>0.01295138888888889</v>
      </c>
      <c r="I97" s="14" t="str">
        <f>IF(Startovka!$E97="Z",VLOOKUP(Startovka!$C97,Kategorie!$A$2:$C$115,2,0),VLOOKUP(Startovka!$C97,Kategorie!$A$2:$C$115,3,0))</f>
        <v>M70</v>
      </c>
      <c r="J97" s="9">
        <f>IF(Startovka!$H97="","",_xlfn.COUNTIFS(Startovka!$I$2:$I$127,Startovka!$I97,Startovka!$H$2:$H$127,"&lt;"&amp;Startovka!$H97,Startovka!$H$2:$H$127,"&lt;&gt;")+1)</f>
        <v>1</v>
      </c>
      <c r="K97" s="9">
        <f>IF(Startovka!$H97="","",_xlfn.COUNTIFS(Startovka!$E$2:$E$127,Startovka!$E97,Startovka!$H$2:$H$127,"&lt;"&amp;Startovka!$H97,Startovka!$H$2:$H$127,"&lt;&gt;")+1)</f>
        <v>67</v>
      </c>
      <c r="L97" s="9">
        <f>IF(ISERROR(RANK(Startovka!$H97,Startovka!$H$2:$H$127,1)),"",RANK(Startovka!$H97,Startovka!$H$2:$H$127,1))</f>
        <v>77</v>
      </c>
    </row>
    <row r="98" spans="1:12" ht="15">
      <c r="A98" s="10">
        <v>11</v>
      </c>
      <c r="B98" s="10" t="s">
        <v>55</v>
      </c>
      <c r="C98" s="10">
        <v>1942</v>
      </c>
      <c r="D98" s="10" t="s">
        <v>56</v>
      </c>
      <c r="E98" s="11" t="s">
        <v>27</v>
      </c>
      <c r="F98" s="12">
        <v>0.00115740740740741</v>
      </c>
      <c r="G98" s="12">
        <f>VLOOKUP(Startovka!$A98,Cíl!$B$2:$C$127,2,0)+$O$1</f>
        <v>0.01548611111111111</v>
      </c>
      <c r="H98" s="13">
        <f>IF(ISERROR(IF(Startovka!$G98="","",Startovka!$G98-Startovka!$F98)),"",IF(Startovka!$G98="","",Startovka!$G98-Startovka!$F98))</f>
        <v>0.014328703703703701</v>
      </c>
      <c r="I98" s="14" t="str">
        <f>IF(Startovka!$E98="Z",VLOOKUP(Startovka!$C98,Kategorie!$A$2:$C$115,2,0),VLOOKUP(Startovka!$C98,Kategorie!$A$2:$C$115,3,0))</f>
        <v>M70</v>
      </c>
      <c r="J98" s="9">
        <f>IF(Startovka!$H98="","",_xlfn.COUNTIFS(Startovka!$I$2:$I$127,Startovka!$I98,Startovka!$H$2:$H$127,"&lt;"&amp;Startovka!$H98,Startovka!$H$2:$H$127,"&lt;&gt;")+1)</f>
        <v>2</v>
      </c>
      <c r="K98" s="9">
        <f>IF(Startovka!$H98="","",_xlfn.COUNTIFS(Startovka!$E$2:$E$127,Startovka!$E98,Startovka!$H$2:$H$127,"&lt;"&amp;Startovka!$H98,Startovka!$H$2:$H$127,"&lt;&gt;")+1)</f>
        <v>80</v>
      </c>
      <c r="L98" s="9">
        <f>IF(ISERROR(RANK(Startovka!$H98,Startovka!$H$2:$H$127,1)),"",RANK(Startovka!$H98,Startovka!$H$2:$H$127,1))</f>
        <v>96</v>
      </c>
    </row>
    <row r="99" spans="1:12" ht="15">
      <c r="A99" s="10">
        <v>71</v>
      </c>
      <c r="B99" s="10" t="s">
        <v>40</v>
      </c>
      <c r="C99" s="10">
        <v>1944</v>
      </c>
      <c r="D99" s="10" t="s">
        <v>41</v>
      </c>
      <c r="E99" s="11" t="s">
        <v>27</v>
      </c>
      <c r="F99" s="12">
        <v>0.00810185185185185</v>
      </c>
      <c r="G99" s="12">
        <f>VLOOKUP(Startovka!$A99,Cíl!$B$2:$C$127,2,0)+$O$1</f>
        <v>0.022465277777777775</v>
      </c>
      <c r="H99" s="13">
        <f>IF(ISERROR(IF(Startovka!$G99="","",Startovka!$G99-Startovka!$F99)),"",IF(Startovka!$G99="","",Startovka!$G99-Startovka!$F99))</f>
        <v>0.014363425925925925</v>
      </c>
      <c r="I99" s="14" t="str">
        <f>IF(Startovka!$E99="Z",VLOOKUP(Startovka!$C99,Kategorie!$A$2:$C$115,2,0),VLOOKUP(Startovka!$C99,Kategorie!$A$2:$C$115,3,0))</f>
        <v>M70</v>
      </c>
      <c r="J99" s="9">
        <f>IF(Startovka!$H99="","",_xlfn.COUNTIFS(Startovka!$I$2:$I$127,Startovka!$I99,Startovka!$H$2:$H$127,"&lt;"&amp;Startovka!$H99,Startovka!$H$2:$H$127,"&lt;&gt;")+1)</f>
        <v>3</v>
      </c>
      <c r="K99" s="9">
        <f>IF(Startovka!$H99="","",_xlfn.COUNTIFS(Startovka!$E$2:$E$127,Startovka!$E99,Startovka!$H$2:$H$127,"&lt;"&amp;Startovka!$H99,Startovka!$H$2:$H$127,"&lt;&gt;")+1)</f>
        <v>81</v>
      </c>
      <c r="L99" s="9">
        <f>IF(ISERROR(RANK(Startovka!$H99,Startovka!$H$2:$H$127,1)),"",RANK(Startovka!$H99,Startovka!$H$2:$H$127,1))</f>
        <v>97</v>
      </c>
    </row>
    <row r="100" spans="1:12" ht="15">
      <c r="A100" s="10">
        <v>10</v>
      </c>
      <c r="B100" s="10" t="s">
        <v>53</v>
      </c>
      <c r="C100" s="10">
        <v>1942</v>
      </c>
      <c r="D100" s="10" t="s">
        <v>54</v>
      </c>
      <c r="E100" s="11" t="s">
        <v>27</v>
      </c>
      <c r="F100" s="12">
        <v>0.00104166666666667</v>
      </c>
      <c r="G100" s="12">
        <f>VLOOKUP(Startovka!$A100,Cíl!$B$2:$C$127,2,0)+$O$1</f>
        <v>0.015439814814814814</v>
      </c>
      <c r="H100" s="13">
        <f>IF(ISERROR(IF(Startovka!$G100="","",Startovka!$G100-Startovka!$F100)),"",IF(Startovka!$G100="","",Startovka!$G100-Startovka!$F100))</f>
        <v>0.014398148148148144</v>
      </c>
      <c r="I100" s="14" t="str">
        <f>IF(Startovka!$E100="Z",VLOOKUP(Startovka!$C100,Kategorie!$A$2:$C$115,2,0),VLOOKUP(Startovka!$C100,Kategorie!$A$2:$C$115,3,0))</f>
        <v>M70</v>
      </c>
      <c r="J100" s="9">
        <f>IF(Startovka!$H100="","",_xlfn.COUNTIFS(Startovka!$I$2:$I$127,Startovka!$I100,Startovka!$H$2:$H$127,"&lt;"&amp;Startovka!$H100,Startovka!$H$2:$H$127,"&lt;&gt;")+1)</f>
        <v>4</v>
      </c>
      <c r="K100" s="9">
        <f>IF(Startovka!$H100="","",_xlfn.COUNTIFS(Startovka!$E$2:$E$127,Startovka!$E100,Startovka!$H$2:$H$127,"&lt;"&amp;Startovka!$H100,Startovka!$H$2:$H$127,"&lt;&gt;")+1)</f>
        <v>82</v>
      </c>
      <c r="L100" s="9">
        <f>IF(ISERROR(RANK(Startovka!$H100,Startovka!$H$2:$H$127,1)),"",RANK(Startovka!$H100,Startovka!$H$2:$H$127,1))</f>
        <v>98</v>
      </c>
    </row>
    <row r="101" spans="1:12" ht="15">
      <c r="A101" s="10">
        <v>85</v>
      </c>
      <c r="B101" s="10" t="s">
        <v>77</v>
      </c>
      <c r="C101" s="10">
        <v>1943</v>
      </c>
      <c r="D101" s="10" t="s">
        <v>78</v>
      </c>
      <c r="E101" s="11" t="s">
        <v>27</v>
      </c>
      <c r="F101" s="12">
        <v>0.00972222222222222</v>
      </c>
      <c r="G101" s="12">
        <f>VLOOKUP(Startovka!$A101,Cíl!$B$2:$C$127,2,0)+$O$1</f>
        <v>0.024513888888888894</v>
      </c>
      <c r="H101" s="13">
        <f>IF(ISERROR(IF(Startovka!$G101="","",Startovka!$G101-Startovka!$F101)),"",IF(Startovka!$G101="","",Startovka!$G101-Startovka!$F101))</f>
        <v>0.014791666666666673</v>
      </c>
      <c r="I101" s="14" t="str">
        <f>IF(Startovka!$E101="Z",VLOOKUP(Startovka!$C101,Kategorie!$A$2:$C$115,2,0),VLOOKUP(Startovka!$C101,Kategorie!$A$2:$C$115,3,0))</f>
        <v>M70</v>
      </c>
      <c r="J101" s="9">
        <f>IF(Startovka!$H101="","",_xlfn.COUNTIFS(Startovka!$I$2:$I$127,Startovka!$I101,Startovka!$H$2:$H$127,"&lt;"&amp;Startovka!$H101,Startovka!$H$2:$H$127,"&lt;&gt;")+1)</f>
        <v>5</v>
      </c>
      <c r="K101" s="9">
        <f>IF(Startovka!$H101="","",_xlfn.COUNTIFS(Startovka!$E$2:$E$127,Startovka!$E101,Startovka!$H$2:$H$127,"&lt;"&amp;Startovka!$H101,Startovka!$H$2:$H$127,"&lt;&gt;")+1)</f>
        <v>84</v>
      </c>
      <c r="L101" s="9">
        <f>IF(ISERROR(RANK(Startovka!$H101,Startovka!$H$2:$H$127,1)),"",RANK(Startovka!$H101,Startovka!$H$2:$H$127,1))</f>
        <v>100</v>
      </c>
    </row>
    <row r="102" spans="1:12" ht="15">
      <c r="A102" s="10">
        <v>55</v>
      </c>
      <c r="B102" s="10" t="s">
        <v>61</v>
      </c>
      <c r="C102" s="10">
        <v>1942</v>
      </c>
      <c r="D102" s="10" t="s">
        <v>62</v>
      </c>
      <c r="E102" s="11" t="s">
        <v>27</v>
      </c>
      <c r="F102" s="12">
        <v>0.00625</v>
      </c>
      <c r="G102" s="12">
        <f>VLOOKUP(Startovka!$A102,Cíl!$B$2:$C$127,2,0)+$O$1</f>
        <v>0.02127314814814815</v>
      </c>
      <c r="H102" s="13">
        <f>IF(ISERROR(IF(Startovka!$G102="","",Startovka!$G102-Startovka!$F102)),"",IF(Startovka!$G102="","",Startovka!$G102-Startovka!$F102))</f>
        <v>0.015023148148148148</v>
      </c>
      <c r="I102" s="14" t="str">
        <f>IF(Startovka!$E102="Z",VLOOKUP(Startovka!$C102,Kategorie!$A$2:$C$115,2,0),VLOOKUP(Startovka!$C102,Kategorie!$A$2:$C$115,3,0))</f>
        <v>M70</v>
      </c>
      <c r="J102" s="9">
        <f>IF(Startovka!$H102="","",_xlfn.COUNTIFS(Startovka!$I$2:$I$127,Startovka!$I102,Startovka!$H$2:$H$127,"&lt;"&amp;Startovka!$H102,Startovka!$H$2:$H$127,"&lt;&gt;")+1)</f>
        <v>6</v>
      </c>
      <c r="K102" s="9">
        <f>IF(Startovka!$H102="","",_xlfn.COUNTIFS(Startovka!$E$2:$E$127,Startovka!$E102,Startovka!$H$2:$H$127,"&lt;"&amp;Startovka!$H102,Startovka!$H$2:$H$127,"&lt;&gt;")+1)</f>
        <v>87</v>
      </c>
      <c r="L102" s="9">
        <f>IF(ISERROR(RANK(Startovka!$H102,Startovka!$H$2:$H$127,1)),"",RANK(Startovka!$H102,Startovka!$H$2:$H$127,1))</f>
        <v>103</v>
      </c>
    </row>
    <row r="103" spans="1:12" ht="15">
      <c r="A103" s="10">
        <v>40</v>
      </c>
      <c r="B103" s="10" t="s">
        <v>59</v>
      </c>
      <c r="C103" s="10">
        <v>1936</v>
      </c>
      <c r="D103" s="10" t="s">
        <v>60</v>
      </c>
      <c r="E103" s="11" t="s">
        <v>27</v>
      </c>
      <c r="F103" s="12">
        <v>0.00451388888888889</v>
      </c>
      <c r="G103" s="12">
        <f>VLOOKUP(Startovka!$A103,Cíl!$B$2:$C$127,2,0)+$O$1</f>
        <v>0.02010416666666667</v>
      </c>
      <c r="H103" s="13">
        <f>IF(ISERROR(IF(Startovka!$G103="","",Startovka!$G103-Startovka!$F103)),"",IF(Startovka!$G103="","",Startovka!$G103-Startovka!$F103))</f>
        <v>0.01559027777777778</v>
      </c>
      <c r="I103" s="14" t="str">
        <f>IF(Startovka!$E103="Z",VLOOKUP(Startovka!$C103,Kategorie!$A$2:$C$115,2,0),VLOOKUP(Startovka!$C103,Kategorie!$A$2:$C$115,3,0))</f>
        <v>M70</v>
      </c>
      <c r="J103" s="9">
        <f>IF(Startovka!$H103="","",_xlfn.COUNTIFS(Startovka!$I$2:$I$127,Startovka!$I103,Startovka!$H$2:$H$127,"&lt;"&amp;Startovka!$H103,Startovka!$H$2:$H$127,"&lt;&gt;")+1)</f>
        <v>7</v>
      </c>
      <c r="K103" s="9">
        <f>IF(Startovka!$H103="","",_xlfn.COUNTIFS(Startovka!$E$2:$E$127,Startovka!$E103,Startovka!$H$2:$H$127,"&lt;"&amp;Startovka!$H103,Startovka!$H$2:$H$127,"&lt;&gt;")+1)</f>
        <v>89</v>
      </c>
      <c r="L103" s="9">
        <f>IF(ISERROR(RANK(Startovka!$H103,Startovka!$H$2:$H$127,1)),"",RANK(Startovka!$H103,Startovka!$H$2:$H$127,1))</f>
        <v>107</v>
      </c>
    </row>
    <row r="104" spans="1:12" ht="15">
      <c r="A104" s="10">
        <v>6</v>
      </c>
      <c r="B104" s="10" t="s">
        <v>50</v>
      </c>
      <c r="C104" s="10">
        <v>1939</v>
      </c>
      <c r="D104" s="10" t="s">
        <v>51</v>
      </c>
      <c r="E104" s="11" t="s">
        <v>27</v>
      </c>
      <c r="F104" s="12">
        <v>0.000578703703703704</v>
      </c>
      <c r="G104" s="12">
        <f>VLOOKUP(Startovka!$A104,Cíl!$B$2:$C$127,2,0)+$O$1</f>
        <v>0.017604166666666667</v>
      </c>
      <c r="H104" s="13">
        <f>IF(ISERROR(IF(Startovka!$G104="","",Startovka!$G104-Startovka!$F104)),"",IF(Startovka!$G104="","",Startovka!$G104-Startovka!$F104))</f>
        <v>0.017025462962962964</v>
      </c>
      <c r="I104" s="14" t="str">
        <f>IF(Startovka!$E104="Z",VLOOKUP(Startovka!$C104,Kategorie!$A$2:$C$115,2,0),VLOOKUP(Startovka!$C104,Kategorie!$A$2:$C$115,3,0))</f>
        <v>M70</v>
      </c>
      <c r="J104" s="9">
        <f>IF(Startovka!$H104="","",_xlfn.COUNTIFS(Startovka!$I$2:$I$127,Startovka!$I104,Startovka!$H$2:$H$127,"&lt;"&amp;Startovka!$H104,Startovka!$H$2:$H$127,"&lt;&gt;")+1)</f>
        <v>8</v>
      </c>
      <c r="K104" s="9">
        <f>IF(Startovka!$H104="","",_xlfn.COUNTIFS(Startovka!$E$2:$E$127,Startovka!$E104,Startovka!$H$2:$H$127,"&lt;"&amp;Startovka!$H104,Startovka!$H$2:$H$127,"&lt;&gt;")+1)</f>
        <v>96</v>
      </c>
      <c r="L104" s="9">
        <f>IF(ISERROR(RANK(Startovka!$H104,Startovka!$H$2:$H$127,1)),"",RANK(Startovka!$H104,Startovka!$H$2:$H$127,1))</f>
        <v>118</v>
      </c>
    </row>
    <row r="105" spans="1:12" ht="15">
      <c r="A105" s="10">
        <v>8</v>
      </c>
      <c r="B105" s="10" t="s">
        <v>52</v>
      </c>
      <c r="C105" s="10">
        <v>1941</v>
      </c>
      <c r="D105" s="10" t="s">
        <v>51</v>
      </c>
      <c r="E105" s="11" t="s">
        <v>27</v>
      </c>
      <c r="F105" s="12">
        <v>0.000810185185185185</v>
      </c>
      <c r="G105" s="12">
        <f>VLOOKUP(Startovka!$A105,Cíl!$B$2:$C$127,2,0)+$O$1</f>
        <v>0.019988425925925927</v>
      </c>
      <c r="H105" s="13">
        <f>IF(ISERROR(IF(Startovka!$G105="","",Startovka!$G105-Startovka!$F105)),"",IF(Startovka!$G105="","",Startovka!$G105-Startovka!$F105))</f>
        <v>0.019178240740740742</v>
      </c>
      <c r="I105" s="14" t="str">
        <f>IF(Startovka!$E105="Z",VLOOKUP(Startovka!$C105,Kategorie!$A$2:$C$115,2,0),VLOOKUP(Startovka!$C105,Kategorie!$A$2:$C$115,3,0))</f>
        <v>M70</v>
      </c>
      <c r="J105" s="9">
        <f>IF(Startovka!$H105="","",_xlfn.COUNTIFS(Startovka!$I$2:$I$127,Startovka!$I105,Startovka!$H$2:$H$127,"&lt;"&amp;Startovka!$H105,Startovka!$H$2:$H$127,"&lt;&gt;")+1)</f>
        <v>9</v>
      </c>
      <c r="K105" s="9">
        <f>IF(Startovka!$H105="","",_xlfn.COUNTIFS(Startovka!$E$2:$E$127,Startovka!$E105,Startovka!$H$2:$H$127,"&lt;"&amp;Startovka!$H105,Startovka!$H$2:$H$127,"&lt;&gt;")+1)</f>
        <v>98</v>
      </c>
      <c r="L105" s="9">
        <f>IF(ISERROR(RANK(Startovka!$H105,Startovka!$H$2:$H$127,1)),"",RANK(Startovka!$H105,Startovka!$H$2:$H$127,1))</f>
        <v>123</v>
      </c>
    </row>
    <row r="106" spans="1:12" ht="15">
      <c r="A106" s="10">
        <v>67</v>
      </c>
      <c r="B106" s="10" t="s">
        <v>68</v>
      </c>
      <c r="C106" s="10">
        <v>1986</v>
      </c>
      <c r="D106" s="10" t="s">
        <v>69</v>
      </c>
      <c r="E106" s="11" t="s">
        <v>32</v>
      </c>
      <c r="F106" s="12">
        <v>0.00763888888888889</v>
      </c>
      <c r="G106" s="12">
        <f>VLOOKUP(Startovka!$A106,Cíl!$B$2:$C$127,2,0)+$O$1</f>
        <v>0.019016203703703705</v>
      </c>
      <c r="H106" s="13">
        <f>IF(ISERROR(IF(Startovka!$G106="","",Startovka!$G106-Startovka!$F106)),"",IF(Startovka!$G106="","",Startovka!$G106-Startovka!$F106))</f>
        <v>0.011377314814814816</v>
      </c>
      <c r="I106" s="14" t="str">
        <f>IF(Startovka!$E106="Z",VLOOKUP(Startovka!$C106,Kategorie!$A$2:$C$115,2,0),VLOOKUP(Startovka!$C106,Kategorie!$A$2:$C$115,3,0))</f>
        <v>Z20</v>
      </c>
      <c r="J106" s="9">
        <f>IF(Startovka!$H106="","",_xlfn.COUNTIFS(Startovka!$I$2:$I$127,Startovka!$I106,Startovka!$H$2:$H$127,"&lt;"&amp;Startovka!$H106,Startovka!$H$2:$H$127,"&lt;&gt;")+1)</f>
        <v>1</v>
      </c>
      <c r="K106" s="9">
        <f>IF(Startovka!$H106="","",_xlfn.COUNTIFS(Startovka!$E$2:$E$127,Startovka!$E106,Startovka!$H$2:$H$127,"&lt;"&amp;Startovka!$H106,Startovka!$H$2:$H$127,"&lt;&gt;")+1)</f>
        <v>2</v>
      </c>
      <c r="L106" s="9">
        <f>IF(ISERROR(RANK(Startovka!$H106,Startovka!$H$2:$H$127,1)),"",RANK(Startovka!$H106,Startovka!$H$2:$H$127,1))</f>
        <v>44</v>
      </c>
    </row>
    <row r="107" spans="1:12" ht="15">
      <c r="A107" s="10">
        <v>42</v>
      </c>
      <c r="B107" s="10" t="s">
        <v>63</v>
      </c>
      <c r="C107" s="10">
        <v>1982</v>
      </c>
      <c r="D107" s="10" t="s">
        <v>64</v>
      </c>
      <c r="E107" s="11" t="s">
        <v>32</v>
      </c>
      <c r="F107" s="12">
        <v>0.00474537037037037</v>
      </c>
      <c r="G107" s="12">
        <f>VLOOKUP(Startovka!$A107,Cíl!$B$2:$C$127,2,0)+$O$1</f>
        <v>0.017280092592592593</v>
      </c>
      <c r="H107" s="13">
        <f>IF(ISERROR(IF(Startovka!$G107="","",Startovka!$G107-Startovka!$F107)),"",IF(Startovka!$G107="","",Startovka!$G107-Startovka!$F107))</f>
        <v>0.012534722222222223</v>
      </c>
      <c r="I107" s="14" t="str">
        <f>IF(Startovka!$E107="Z",VLOOKUP(Startovka!$C107,Kategorie!$A$2:$C$115,2,0),VLOOKUP(Startovka!$C107,Kategorie!$A$2:$C$115,3,0))</f>
        <v>Z20</v>
      </c>
      <c r="J107" s="9">
        <f>IF(Startovka!$H107="","",_xlfn.COUNTIFS(Startovka!$I$2:$I$127,Startovka!$I107,Startovka!$H$2:$H$127,"&lt;"&amp;Startovka!$H107,Startovka!$H$2:$H$127,"&lt;&gt;")+1)</f>
        <v>2</v>
      </c>
      <c r="K107" s="9">
        <f>IF(Startovka!$H107="","",_xlfn.COUNTIFS(Startovka!$E$2:$E$127,Startovka!$E107,Startovka!$H$2:$H$127,"&lt;"&amp;Startovka!$H107,Startovka!$H$2:$H$127,"&lt;&gt;")+1)</f>
        <v>10</v>
      </c>
      <c r="L107" s="9">
        <f>IF(ISERROR(RANK(Startovka!$H107,Startovka!$H$2:$H$127,1)),"",RANK(Startovka!$H107,Startovka!$H$2:$H$127,1))</f>
        <v>73</v>
      </c>
    </row>
    <row r="108" spans="1:12" ht="15">
      <c r="A108" s="10">
        <v>61</v>
      </c>
      <c r="B108" s="10" t="s">
        <v>65</v>
      </c>
      <c r="C108" s="10">
        <v>1981</v>
      </c>
      <c r="D108" s="10" t="s">
        <v>66</v>
      </c>
      <c r="E108" s="11" t="s">
        <v>32</v>
      </c>
      <c r="F108" s="12">
        <v>0.00694444444444444</v>
      </c>
      <c r="G108" s="12">
        <f>VLOOKUP(Startovka!$A108,Cíl!$B$2:$C$127,2,0)+$O$1</f>
        <v>0.02121527777777778</v>
      </c>
      <c r="H108" s="13">
        <f>IF(ISERROR(IF(Startovka!$G108="","",Startovka!$G108-Startovka!$F108)),"",IF(Startovka!$G108="","",Startovka!$G108-Startovka!$F108))</f>
        <v>0.01427083333333334</v>
      </c>
      <c r="I108" s="14" t="str">
        <f>IF(Startovka!$E108="Z",VLOOKUP(Startovka!$C108,Kategorie!$A$2:$C$115,2,0),VLOOKUP(Startovka!$C108,Kategorie!$A$2:$C$115,3,0))</f>
        <v>Z20</v>
      </c>
      <c r="J108" s="9">
        <f>IF(Startovka!$H108="","",_xlfn.COUNTIFS(Startovka!$I$2:$I$127,Startovka!$I108,Startovka!$H$2:$H$127,"&lt;"&amp;Startovka!$H108,Startovka!$H$2:$H$127,"&lt;&gt;")+1)</f>
        <v>3</v>
      </c>
      <c r="K108" s="9">
        <f>IF(Startovka!$H108="","",_xlfn.COUNTIFS(Startovka!$E$2:$E$127,Startovka!$E108,Startovka!$H$2:$H$127,"&lt;"&amp;Startovka!$H108,Startovka!$H$2:$H$127,"&lt;&gt;")+1)</f>
        <v>15</v>
      </c>
      <c r="L108" s="9">
        <f>IF(ISERROR(RANK(Startovka!$H108,Startovka!$H$2:$H$127,1)),"",RANK(Startovka!$H108,Startovka!$H$2:$H$127,1))</f>
        <v>94</v>
      </c>
    </row>
    <row r="109" spans="1:12" ht="15">
      <c r="A109" s="10">
        <v>97</v>
      </c>
      <c r="B109" s="10" t="s">
        <v>126</v>
      </c>
      <c r="C109" s="10">
        <v>1989</v>
      </c>
      <c r="D109" s="10" t="s">
        <v>127</v>
      </c>
      <c r="E109" s="11" t="s">
        <v>32</v>
      </c>
      <c r="F109" s="12">
        <v>0.0112268518518519</v>
      </c>
      <c r="G109" s="12">
        <f>VLOOKUP(Startovka!$A109,Cíl!$B$2:$C$127,2,0)+$O$1</f>
        <v>0.02636574074074074</v>
      </c>
      <c r="H109" s="13">
        <f>IF(ISERROR(IF(Startovka!$G109="","",Startovka!$G109-Startovka!$F109)),"",IF(Startovka!$G109="","",Startovka!$G109-Startovka!$F109))</f>
        <v>0.015138888888888842</v>
      </c>
      <c r="I109" s="14" t="str">
        <f>IF(Startovka!$E109="Z",VLOOKUP(Startovka!$C109,Kategorie!$A$2:$C$115,2,0),VLOOKUP(Startovka!$C109,Kategorie!$A$2:$C$115,3,0))</f>
        <v>Z20</v>
      </c>
      <c r="J109" s="9">
        <f>IF(Startovka!$H109="","",_xlfn.COUNTIFS(Startovka!$I$2:$I$127,Startovka!$I109,Startovka!$H$2:$H$127,"&lt;"&amp;Startovka!$H109,Startovka!$H$2:$H$127,"&lt;&gt;")+1)</f>
        <v>4</v>
      </c>
      <c r="K109" s="9">
        <f>IF(Startovka!$H109="","",_xlfn.COUNTIFS(Startovka!$E$2:$E$127,Startovka!$E109,Startovka!$H$2:$H$127,"&lt;"&amp;Startovka!$H109,Startovka!$H$2:$H$127,"&lt;&gt;")+1)</f>
        <v>17</v>
      </c>
      <c r="L109" s="9">
        <f>IF(ISERROR(RANK(Startovka!$H109,Startovka!$H$2:$H$127,1)),"",RANK(Startovka!$H109,Startovka!$H$2:$H$127,1))</f>
        <v>104</v>
      </c>
    </row>
    <row r="110" spans="1:12" ht="15">
      <c r="A110" s="10">
        <v>66</v>
      </c>
      <c r="B110" s="10" t="s">
        <v>67</v>
      </c>
      <c r="C110" s="10">
        <v>1991</v>
      </c>
      <c r="D110" s="10" t="s">
        <v>76</v>
      </c>
      <c r="E110" s="11" t="s">
        <v>32</v>
      </c>
      <c r="F110" s="12">
        <v>0.00752314814814815</v>
      </c>
      <c r="G110" s="12">
        <f>VLOOKUP(Startovka!$A110,Cíl!$B$2:$C$127,2,0)+$O$1</f>
        <v>0.02287037037037037</v>
      </c>
      <c r="H110" s="13">
        <f>IF(ISERROR(IF(Startovka!$G110="","",Startovka!$G110-Startovka!$F110)),"",IF(Startovka!$G110="","",Startovka!$G110-Startovka!$F110))</f>
        <v>0.01534722222222222</v>
      </c>
      <c r="I110" s="14" t="str">
        <f>IF(Startovka!$E110="Z",VLOOKUP(Startovka!$C110,Kategorie!$A$2:$C$115,2,0),VLOOKUP(Startovka!$C110,Kategorie!$A$2:$C$115,3,0))</f>
        <v>Z20</v>
      </c>
      <c r="J110" s="9">
        <f>IF(Startovka!$H110="","",_xlfn.COUNTIFS(Startovka!$I$2:$I$127,Startovka!$I110,Startovka!$H$2:$H$127,"&lt;"&amp;Startovka!$H110,Startovka!$H$2:$H$127,"&lt;&gt;")+1)</f>
        <v>5</v>
      </c>
      <c r="K110" s="9">
        <f>IF(Startovka!$H110="","",_xlfn.COUNTIFS(Startovka!$E$2:$E$127,Startovka!$E110,Startovka!$H$2:$H$127,"&lt;"&amp;Startovka!$H110,Startovka!$H$2:$H$127,"&lt;&gt;")+1)</f>
        <v>18</v>
      </c>
      <c r="L110" s="9">
        <f>IF(ISERROR(RANK(Startovka!$H110,Startovka!$H$2:$H$127,1)),"",RANK(Startovka!$H110,Startovka!$H$2:$H$127,1))</f>
        <v>106</v>
      </c>
    </row>
    <row r="111" spans="1:12" ht="15">
      <c r="A111" s="10">
        <v>117</v>
      </c>
      <c r="B111" s="10" t="s">
        <v>97</v>
      </c>
      <c r="C111" s="10">
        <v>1986</v>
      </c>
      <c r="D111" s="10" t="s">
        <v>98</v>
      </c>
      <c r="E111" s="11" t="s">
        <v>32</v>
      </c>
      <c r="F111" s="12">
        <v>0.0131944444444444</v>
      </c>
      <c r="G111" s="12">
        <f>VLOOKUP(Startovka!$A111,Cíl!$B$2:$C$127,2,0)+$O$1</f>
        <v>0.029074074074074075</v>
      </c>
      <c r="H111" s="13">
        <f>IF(ISERROR(IF(Startovka!$G111="","",Startovka!$G111-Startovka!$F111)),"",IF(Startovka!$G111="","",Startovka!$G111-Startovka!$F111))</f>
        <v>0.015879629629629674</v>
      </c>
      <c r="I111" s="14" t="str">
        <f>IF(Startovka!$E111="Z",VLOOKUP(Startovka!$C111,Kategorie!$A$2:$C$115,2,0),VLOOKUP(Startovka!$C111,Kategorie!$A$2:$C$115,3,0))</f>
        <v>Z20</v>
      </c>
      <c r="J111" s="9">
        <f>IF(Startovka!$H111="","",_xlfn.COUNTIFS(Startovka!$I$2:$I$127,Startovka!$I111,Startovka!$H$2:$H$127,"&lt;"&amp;Startovka!$H111,Startovka!$H$2:$H$127,"&lt;&gt;")+1)</f>
        <v>6</v>
      </c>
      <c r="K111" s="9">
        <f>IF(Startovka!$H111="","",_xlfn.COUNTIFS(Startovka!$E$2:$E$127,Startovka!$E111,Startovka!$H$2:$H$127,"&lt;"&amp;Startovka!$H111,Startovka!$H$2:$H$127,"&lt;&gt;")+1)</f>
        <v>19</v>
      </c>
      <c r="L111" s="9">
        <f>IF(ISERROR(RANK(Startovka!$H111,Startovka!$H$2:$H$127,1)),"",RANK(Startovka!$H111,Startovka!$H$2:$H$127,1))</f>
        <v>109</v>
      </c>
    </row>
    <row r="112" spans="1:12" ht="15">
      <c r="A112" s="10">
        <v>39</v>
      </c>
      <c r="B112" s="10" t="s">
        <v>72</v>
      </c>
      <c r="C112" s="10">
        <v>1977</v>
      </c>
      <c r="D112" s="10" t="s">
        <v>128</v>
      </c>
      <c r="E112" s="11" t="s">
        <v>32</v>
      </c>
      <c r="F112" s="12">
        <v>0.00439814814814815</v>
      </c>
      <c r="G112" s="12">
        <f>VLOOKUP(Startovka!$A112,Cíl!$B$2:$C$127,2,0)+$O$1</f>
        <v>0.015254629629629628</v>
      </c>
      <c r="H112" s="13">
        <f>IF(ISERROR(IF(Startovka!$G112="","",Startovka!$G112-Startovka!$F112)),"",IF(Startovka!$G112="","",Startovka!$G112-Startovka!$F112))</f>
        <v>0.010856481481481477</v>
      </c>
      <c r="I112" s="14" t="str">
        <f>IF(Startovka!$E112="Z",VLOOKUP(Startovka!$C112,Kategorie!$A$2:$C$115,2,0),VLOOKUP(Startovka!$C112,Kategorie!$A$2:$C$115,3,0))</f>
        <v>Z35</v>
      </c>
      <c r="J112" s="9">
        <f>IF(Startovka!$H112="","",_xlfn.COUNTIFS(Startovka!$I$2:$I$127,Startovka!$I112,Startovka!$H$2:$H$127,"&lt;"&amp;Startovka!$H112,Startovka!$H$2:$H$127,"&lt;&gt;")+1)</f>
        <v>1</v>
      </c>
      <c r="K112" s="9">
        <f>IF(Startovka!$H112="","",_xlfn.COUNTIFS(Startovka!$E$2:$E$127,Startovka!$E112,Startovka!$H$2:$H$127,"&lt;"&amp;Startovka!$H112,Startovka!$H$2:$H$127,"&lt;&gt;")+1)</f>
        <v>1</v>
      </c>
      <c r="L112" s="9">
        <f>IF(ISERROR(RANK(Startovka!$H112,Startovka!$H$2:$H$127,1)),"",RANK(Startovka!$H112,Startovka!$H$2:$H$127,1))</f>
        <v>29</v>
      </c>
    </row>
    <row r="113" spans="1:12" ht="15">
      <c r="A113" s="10">
        <v>74</v>
      </c>
      <c r="B113" s="10" t="s">
        <v>74</v>
      </c>
      <c r="C113" s="10">
        <v>1973</v>
      </c>
      <c r="D113" s="10" t="s">
        <v>75</v>
      </c>
      <c r="E113" s="11" t="s">
        <v>32</v>
      </c>
      <c r="F113" s="12">
        <v>0.00844907407407407</v>
      </c>
      <c r="G113" s="12">
        <f>VLOOKUP(Startovka!$A113,Cíl!$B$2:$C$127,2,0)+$O$1</f>
        <v>0.02010416666666667</v>
      </c>
      <c r="H113" s="13">
        <f>IF(ISERROR(IF(Startovka!$G113="","",Startovka!$G113-Startovka!$F113)),"",IF(Startovka!$G113="","",Startovka!$G113-Startovka!$F113))</f>
        <v>0.011655092592592599</v>
      </c>
      <c r="I113" s="14" t="str">
        <f>IF(Startovka!$E113="Z",VLOOKUP(Startovka!$C113,Kategorie!$A$2:$C$115,2,0),VLOOKUP(Startovka!$C113,Kategorie!$A$2:$C$115,3,0))</f>
        <v>Z35</v>
      </c>
      <c r="J113" s="9">
        <f>IF(Startovka!$H113="","",_xlfn.COUNTIFS(Startovka!$I$2:$I$127,Startovka!$I113,Startovka!$H$2:$H$127,"&lt;"&amp;Startovka!$H113,Startovka!$H$2:$H$127,"&lt;&gt;")+1)</f>
        <v>2</v>
      </c>
      <c r="K113" s="9">
        <f>IF(Startovka!$H113="","",_xlfn.COUNTIFS(Startovka!$E$2:$E$127,Startovka!$E113,Startovka!$H$2:$H$127,"&lt;"&amp;Startovka!$H113,Startovka!$H$2:$H$127,"&lt;&gt;")+1)</f>
        <v>4</v>
      </c>
      <c r="L113" s="9">
        <f>IF(ISERROR(RANK(Startovka!$H113,Startovka!$H$2:$H$127,1)),"",RANK(Startovka!$H113,Startovka!$H$2:$H$127,1))</f>
        <v>53</v>
      </c>
    </row>
    <row r="114" spans="1:12" ht="15">
      <c r="A114" s="10">
        <v>47</v>
      </c>
      <c r="B114" s="10" t="s">
        <v>73</v>
      </c>
      <c r="C114" s="10">
        <v>1977</v>
      </c>
      <c r="D114" s="10" t="s">
        <v>37</v>
      </c>
      <c r="E114" s="11" t="s">
        <v>32</v>
      </c>
      <c r="F114" s="12">
        <v>0.00532407407407407</v>
      </c>
      <c r="G114" s="12">
        <f>VLOOKUP(Startovka!$A114,Cíl!$B$2:$C$127,2,0)+$O$1</f>
        <v>0.017395833333333336</v>
      </c>
      <c r="H114" s="13">
        <f>IF(ISERROR(IF(Startovka!$G114="","",Startovka!$G114-Startovka!$F114)),"",IF(Startovka!$G114="","",Startovka!$G114-Startovka!$F114))</f>
        <v>0.012071759259259266</v>
      </c>
      <c r="I114" s="14" t="str">
        <f>IF(Startovka!$E114="Z",VLOOKUP(Startovka!$C114,Kategorie!$A$2:$C$115,2,0),VLOOKUP(Startovka!$C114,Kategorie!$A$2:$C$115,3,0))</f>
        <v>Z35</v>
      </c>
      <c r="J114" s="9">
        <f>IF(Startovka!$H114="","",_xlfn.COUNTIFS(Startovka!$I$2:$I$127,Startovka!$I114,Startovka!$H$2:$H$127,"&lt;"&amp;Startovka!$H114,Startovka!$H$2:$H$127,"&lt;&gt;")+1)</f>
        <v>3</v>
      </c>
      <c r="K114" s="9">
        <f>IF(Startovka!$H114="","",_xlfn.COUNTIFS(Startovka!$E$2:$E$127,Startovka!$E114,Startovka!$H$2:$H$127,"&lt;"&amp;Startovka!$H114,Startovka!$H$2:$H$127,"&lt;&gt;")+1)</f>
        <v>7</v>
      </c>
      <c r="L114" s="9">
        <f>IF(ISERROR(RANK(Startovka!$H114,Startovka!$H$2:$H$127,1)),"",RANK(Startovka!$H114,Startovka!$H$2:$H$127,1))</f>
        <v>61</v>
      </c>
    </row>
    <row r="115" spans="1:12" ht="15">
      <c r="A115" s="10">
        <v>84</v>
      </c>
      <c r="B115" s="10" t="s">
        <v>129</v>
      </c>
      <c r="C115" s="10">
        <v>1974</v>
      </c>
      <c r="D115" s="10" t="s">
        <v>130</v>
      </c>
      <c r="E115" s="11" t="s">
        <v>32</v>
      </c>
      <c r="F115" s="12">
        <v>0.00960648148148148</v>
      </c>
      <c r="G115" s="12">
        <f>VLOOKUP(Startovka!$A115,Cíl!$B$2:$C$127,2,0)+$O$1</f>
        <v>0.021909722222222226</v>
      </c>
      <c r="H115" s="13">
        <f>IF(ISERROR(IF(Startovka!$G115="","",Startovka!$G115-Startovka!$F115)),"",IF(Startovka!$G115="","",Startovka!$G115-Startovka!$F115))</f>
        <v>0.012303240740740747</v>
      </c>
      <c r="I115" s="14" t="str">
        <f>IF(Startovka!$E115="Z",VLOOKUP(Startovka!$C115,Kategorie!$A$2:$C$115,2,0),VLOOKUP(Startovka!$C115,Kategorie!$A$2:$C$115,3,0))</f>
        <v>Z35</v>
      </c>
      <c r="J115" s="9">
        <f>IF(Startovka!$H115="","",_xlfn.COUNTIFS(Startovka!$I$2:$I$127,Startovka!$I115,Startovka!$H$2:$H$127,"&lt;"&amp;Startovka!$H115,Startovka!$H$2:$H$127,"&lt;&gt;")+1)</f>
        <v>4</v>
      </c>
      <c r="K115" s="9">
        <f>IF(Startovka!$H115="","",_xlfn.COUNTIFS(Startovka!$E$2:$E$127,Startovka!$E115,Startovka!$H$2:$H$127,"&lt;"&amp;Startovka!$H115,Startovka!$H$2:$H$127,"&lt;&gt;")+1)</f>
        <v>8</v>
      </c>
      <c r="L115" s="9">
        <f>IF(ISERROR(RANK(Startovka!$H115,Startovka!$H$2:$H$127,1)),"",RANK(Startovka!$H115,Startovka!$H$2:$H$127,1))</f>
        <v>68</v>
      </c>
    </row>
    <row r="116" spans="1:12" ht="15">
      <c r="A116" s="10">
        <v>29</v>
      </c>
      <c r="B116" s="10" t="s">
        <v>70</v>
      </c>
      <c r="C116" s="10">
        <v>1978</v>
      </c>
      <c r="D116" s="10" t="s">
        <v>71</v>
      </c>
      <c r="E116" s="11" t="s">
        <v>32</v>
      </c>
      <c r="F116" s="12">
        <v>0.00324074074074074</v>
      </c>
      <c r="G116" s="12">
        <f>VLOOKUP(Startovka!$A116,Cíl!$B$2:$C$127,2,0)+$O$1</f>
        <v>0.02547453703703704</v>
      </c>
      <c r="H116" s="13">
        <f>IF(ISERROR(IF(Startovka!$G116="","",Startovka!$G116-Startovka!$F116)),"",IF(Startovka!$G116="","",Startovka!$G116-Startovka!$F116))</f>
        <v>0.0222337962962963</v>
      </c>
      <c r="I116" s="14" t="str">
        <f>IF(Startovka!$E116="Z",VLOOKUP(Startovka!$C116,Kategorie!$A$2:$C$115,2,0),VLOOKUP(Startovka!$C116,Kategorie!$A$2:$C$115,3,0))</f>
        <v>Z35</v>
      </c>
      <c r="J116" s="9">
        <f>IF(Startovka!$H116="","",_xlfn.COUNTIFS(Startovka!$I$2:$I$127,Startovka!$I116,Startovka!$H$2:$H$127,"&lt;"&amp;Startovka!$H116,Startovka!$H$2:$H$127,"&lt;&gt;")+1)</f>
        <v>5</v>
      </c>
      <c r="K116" s="9">
        <f>IF(Startovka!$H116="","",_xlfn.COUNTIFS(Startovka!$E$2:$E$127,Startovka!$E116,Startovka!$H$2:$H$127,"&lt;"&amp;Startovka!$H116,Startovka!$H$2:$H$127,"&lt;&gt;")+1)</f>
        <v>27</v>
      </c>
      <c r="L116" s="9">
        <f>IF(ISERROR(RANK(Startovka!$H116,Startovka!$H$2:$H$127,1)),"",RANK(Startovka!$H116,Startovka!$H$2:$H$127,1))</f>
        <v>126</v>
      </c>
    </row>
    <row r="117" spans="1:12" ht="15">
      <c r="A117" s="10">
        <v>24</v>
      </c>
      <c r="B117" s="10" t="s">
        <v>141</v>
      </c>
      <c r="C117" s="10">
        <v>1962</v>
      </c>
      <c r="D117" s="10" t="s">
        <v>84</v>
      </c>
      <c r="E117" s="11" t="s">
        <v>32</v>
      </c>
      <c r="F117" s="12">
        <v>0.00266203703703704</v>
      </c>
      <c r="G117" s="12">
        <f>VLOOKUP(Startovka!$A117,Cíl!$B$2:$C$127,2,0)+$O$1</f>
        <v>0.01443287037037037</v>
      </c>
      <c r="H117" s="13">
        <f>IF(ISERROR(IF(Startovka!$G117="","",Startovka!$G117-Startovka!$F117)),"",IF(Startovka!$G117="","",Startovka!$G117-Startovka!$F117))</f>
        <v>0.011770833333333331</v>
      </c>
      <c r="I117" s="14" t="str">
        <f>IF(Startovka!$E117="Z",VLOOKUP(Startovka!$C117,Kategorie!$A$2:$C$115,2,0),VLOOKUP(Startovka!$C117,Kategorie!$A$2:$C$115,3,0))</f>
        <v>Z45</v>
      </c>
      <c r="J117" s="9">
        <f>IF(Startovka!$H117="","",_xlfn.COUNTIFS(Startovka!$I$2:$I$127,Startovka!$I117,Startovka!$H$2:$H$127,"&lt;"&amp;Startovka!$H117,Startovka!$H$2:$H$127,"&lt;&gt;")+1)</f>
        <v>1</v>
      </c>
      <c r="K117" s="9">
        <f>IF(Startovka!$H117="","",_xlfn.COUNTIFS(Startovka!$E$2:$E$127,Startovka!$E117,Startovka!$H$2:$H$127,"&lt;"&amp;Startovka!$H117,Startovka!$H$2:$H$127,"&lt;&gt;")+1)</f>
        <v>6</v>
      </c>
      <c r="L117" s="9">
        <f>IF(ISERROR(RANK(Startovka!$H117,Startovka!$H$2:$H$127,1)),"",RANK(Startovka!$H117,Startovka!$H$2:$H$127,1))</f>
        <v>57</v>
      </c>
    </row>
    <row r="118" spans="1:12" ht="15">
      <c r="A118" s="10">
        <v>33</v>
      </c>
      <c r="B118" s="10" t="s">
        <v>142</v>
      </c>
      <c r="C118" s="10">
        <v>1960</v>
      </c>
      <c r="D118" s="10" t="s">
        <v>143</v>
      </c>
      <c r="E118" s="11" t="s">
        <v>32</v>
      </c>
      <c r="F118" s="12">
        <v>0.0037037037037037</v>
      </c>
      <c r="G118" s="12">
        <f>VLOOKUP(Startovka!$A118,Cíl!$B$2:$C$127,2,0)+$O$1</f>
        <v>0.016041666666666666</v>
      </c>
      <c r="H118" s="13">
        <f>IF(ISERROR(IF(Startovka!$G118="","",Startovka!$G118-Startovka!$F118)),"",IF(Startovka!$G118="","",Startovka!$G118-Startovka!$F118))</f>
        <v>0.012337962962962966</v>
      </c>
      <c r="I118" s="14" t="str">
        <f>IF(Startovka!$E118="Z",VLOOKUP(Startovka!$C118,Kategorie!$A$2:$C$115,2,0),VLOOKUP(Startovka!$C118,Kategorie!$A$2:$C$115,3,0))</f>
        <v>Z45</v>
      </c>
      <c r="J118" s="9">
        <f>IF(Startovka!$H118="","",_xlfn.COUNTIFS(Startovka!$I$2:$I$127,Startovka!$I118,Startovka!$H$2:$H$127,"&lt;"&amp;Startovka!$H118,Startovka!$H$2:$H$127,"&lt;&gt;")+1)</f>
        <v>2</v>
      </c>
      <c r="K118" s="9">
        <f>IF(Startovka!$H118="","",_xlfn.COUNTIFS(Startovka!$E$2:$E$127,Startovka!$E118,Startovka!$H$2:$H$127,"&lt;"&amp;Startovka!$H118,Startovka!$H$2:$H$127,"&lt;&gt;")+1)</f>
        <v>9</v>
      </c>
      <c r="L118" s="9">
        <f>IF(ISERROR(RANK(Startovka!$H118,Startovka!$H$2:$H$127,1)),"",RANK(Startovka!$H118,Startovka!$H$2:$H$127,1))</f>
        <v>69</v>
      </c>
    </row>
    <row r="119" spans="1:12" ht="15">
      <c r="A119" s="10">
        <v>63</v>
      </c>
      <c r="B119" s="10" t="s">
        <v>145</v>
      </c>
      <c r="C119" s="10">
        <v>1962</v>
      </c>
      <c r="D119" s="10" t="s">
        <v>104</v>
      </c>
      <c r="E119" s="11" t="s">
        <v>32</v>
      </c>
      <c r="F119" s="12">
        <v>0.00717592592592593</v>
      </c>
      <c r="G119" s="12">
        <f>VLOOKUP(Startovka!$A119,Cíl!$B$2:$C$127,2,0)+$O$1</f>
        <v>0.020462962962962964</v>
      </c>
      <c r="H119" s="13">
        <f>IF(ISERROR(IF(Startovka!$G119="","",Startovka!$G119-Startovka!$F119)),"",IF(Startovka!$G119="","",Startovka!$G119-Startovka!$F119))</f>
        <v>0.013287037037037035</v>
      </c>
      <c r="I119" s="14" t="str">
        <f>IF(Startovka!$E119="Z",VLOOKUP(Startovka!$C119,Kategorie!$A$2:$C$115,2,0),VLOOKUP(Startovka!$C119,Kategorie!$A$2:$C$115,3,0))</f>
        <v>Z45</v>
      </c>
      <c r="J119" s="9">
        <f>IF(Startovka!$H119="","",_xlfn.COUNTIFS(Startovka!$I$2:$I$127,Startovka!$I119,Startovka!$H$2:$H$127,"&lt;"&amp;Startovka!$H119,Startovka!$H$2:$H$127,"&lt;&gt;")+1)</f>
        <v>3</v>
      </c>
      <c r="K119" s="9">
        <f>IF(Startovka!$H119="","",_xlfn.COUNTIFS(Startovka!$E$2:$E$127,Startovka!$E119,Startovka!$H$2:$H$127,"&lt;"&amp;Startovka!$H119,Startovka!$H$2:$H$127,"&lt;&gt;")+1)</f>
        <v>12</v>
      </c>
      <c r="L119" s="9">
        <f>IF(ISERROR(RANK(Startovka!$H119,Startovka!$H$2:$H$127,1)),"",RANK(Startovka!$H119,Startovka!$H$2:$H$127,1))</f>
        <v>82</v>
      </c>
    </row>
    <row r="120" spans="1:12" ht="15">
      <c r="A120" s="10">
        <v>57</v>
      </c>
      <c r="B120" s="10" t="s">
        <v>144</v>
      </c>
      <c r="C120" s="10">
        <v>1960</v>
      </c>
      <c r="D120" s="10" t="s">
        <v>104</v>
      </c>
      <c r="E120" s="11" t="s">
        <v>32</v>
      </c>
      <c r="F120" s="12">
        <v>0.00648148148148148</v>
      </c>
      <c r="G120" s="12">
        <f>VLOOKUP(Startovka!$A120,Cíl!$B$2:$C$127,2,0)+$O$1</f>
        <v>0.022974537037037036</v>
      </c>
      <c r="H120" s="13">
        <f>IF(ISERROR(IF(Startovka!$G120="","",Startovka!$G120-Startovka!$F120)),"",IF(Startovka!$G120="","",Startovka!$G120-Startovka!$F120))</f>
        <v>0.016493055555555556</v>
      </c>
      <c r="I120" s="14" t="str">
        <f>IF(Startovka!$E120="Z",VLOOKUP(Startovka!$C120,Kategorie!$A$2:$C$115,2,0),VLOOKUP(Startovka!$C120,Kategorie!$A$2:$C$115,3,0))</f>
        <v>Z45</v>
      </c>
      <c r="J120" s="9">
        <f>IF(Startovka!$H120="","",_xlfn.COUNTIFS(Startovka!$I$2:$I$127,Startovka!$I120,Startovka!$H$2:$H$127,"&lt;"&amp;Startovka!$H120,Startovka!$H$2:$H$127,"&lt;&gt;")+1)</f>
        <v>4</v>
      </c>
      <c r="K120" s="9">
        <f>IF(Startovka!$H120="","",_xlfn.COUNTIFS(Startovka!$E$2:$E$127,Startovka!$E120,Startovka!$H$2:$H$127,"&lt;"&amp;Startovka!$H120,Startovka!$H$2:$H$127,"&lt;&gt;")+1)</f>
        <v>21</v>
      </c>
      <c r="L120" s="9">
        <f>IF(ISERROR(RANK(Startovka!$H120,Startovka!$H$2:$H$127,1)),"",RANK(Startovka!$H120,Startovka!$H$2:$H$127,1))</f>
        <v>114</v>
      </c>
    </row>
    <row r="121" spans="1:12" ht="15">
      <c r="A121" s="10">
        <v>27</v>
      </c>
      <c r="B121" s="10" t="s">
        <v>139</v>
      </c>
      <c r="C121" s="10">
        <v>1965</v>
      </c>
      <c r="D121" s="10" t="s">
        <v>140</v>
      </c>
      <c r="E121" s="11" t="s">
        <v>32</v>
      </c>
      <c r="F121" s="12">
        <v>0.00300925925925926</v>
      </c>
      <c r="G121" s="12">
        <f>VLOOKUP(Startovka!$A121,Cíl!$B$2:$C$127,2,0)+$O$1</f>
        <v>0.020405092592592593</v>
      </c>
      <c r="H121" s="13">
        <f>IF(ISERROR(IF(Startovka!$G121="","",Startovka!$G121-Startovka!$F121)),"",IF(Startovka!$G121="","",Startovka!$G121-Startovka!$F121))</f>
        <v>0.017395833333333333</v>
      </c>
      <c r="I121" s="14" t="str">
        <f>IF(Startovka!$E121="Z",VLOOKUP(Startovka!$C121,Kategorie!$A$2:$C$115,2,0),VLOOKUP(Startovka!$C121,Kategorie!$A$2:$C$115,3,0))</f>
        <v>Z45</v>
      </c>
      <c r="J121" s="9">
        <f>IF(Startovka!$H121="","",_xlfn.COUNTIFS(Startovka!$I$2:$I$127,Startovka!$I121,Startovka!$H$2:$H$127,"&lt;"&amp;Startovka!$H121,Startovka!$H$2:$H$127,"&lt;&gt;")+1)</f>
        <v>5</v>
      </c>
      <c r="K121" s="9">
        <f>IF(Startovka!$H121="","",_xlfn.COUNTIFS(Startovka!$E$2:$E$127,Startovka!$E121,Startovka!$H$2:$H$127,"&lt;"&amp;Startovka!$H121,Startovka!$H$2:$H$127,"&lt;&gt;")+1)</f>
        <v>23</v>
      </c>
      <c r="L121" s="9">
        <f>IF(ISERROR(RANK(Startovka!$H121,Startovka!$H$2:$H$127,1)),"",RANK(Startovka!$H121,Startovka!$H$2:$H$127,1))</f>
        <v>119</v>
      </c>
    </row>
    <row r="122" spans="1:12" ht="15">
      <c r="A122" s="10">
        <v>88</v>
      </c>
      <c r="B122" s="10" t="s">
        <v>137</v>
      </c>
      <c r="C122" s="10">
        <v>1957</v>
      </c>
      <c r="D122" s="10" t="s">
        <v>138</v>
      </c>
      <c r="E122" s="11" t="s">
        <v>32</v>
      </c>
      <c r="F122" s="12">
        <v>0.0100694444444444</v>
      </c>
      <c r="G122" s="12">
        <f>VLOOKUP(Startovka!$A122,Cíl!$B$2:$C$127,2,0)+$O$1</f>
        <v>0.024062500000000004</v>
      </c>
      <c r="H122" s="13">
        <f>IF(ISERROR(IF(Startovka!$G122="","",Startovka!$G122-Startovka!$F122)),"",IF(Startovka!$G122="","",Startovka!$G122-Startovka!$F122))</f>
        <v>0.013993055555555604</v>
      </c>
      <c r="I122" s="14" t="str">
        <f>IF(Startovka!$E122="Z",VLOOKUP(Startovka!$C122,Kategorie!$A$2:$C$115,2,0),VLOOKUP(Startovka!$C122,Kategorie!$A$2:$C$115,3,0))</f>
        <v>Z55</v>
      </c>
      <c r="J122" s="9">
        <f>IF(Startovka!$H122="","",_xlfn.COUNTIFS(Startovka!$I$2:$I$127,Startovka!$I122,Startovka!$H$2:$H$127,"&lt;"&amp;Startovka!$H122,Startovka!$H$2:$H$127,"&lt;&gt;")+1)</f>
        <v>1</v>
      </c>
      <c r="K122" s="9">
        <f>IF(Startovka!$H122="","",_xlfn.COUNTIFS(Startovka!$E$2:$E$127,Startovka!$E122,Startovka!$H$2:$H$127,"&lt;"&amp;Startovka!$H122,Startovka!$H$2:$H$127,"&lt;&gt;")+1)</f>
        <v>13</v>
      </c>
      <c r="L122" s="9">
        <f>IF(ISERROR(RANK(Startovka!$H122,Startovka!$H$2:$H$127,1)),"",RANK(Startovka!$H122,Startovka!$H$2:$H$127,1))</f>
        <v>90</v>
      </c>
    </row>
    <row r="123" spans="1:12" ht="15">
      <c r="A123" s="10">
        <v>115</v>
      </c>
      <c r="B123" s="10" t="s">
        <v>95</v>
      </c>
      <c r="C123" s="10">
        <v>1957</v>
      </c>
      <c r="D123" s="10" t="s">
        <v>96</v>
      </c>
      <c r="E123" s="11" t="s">
        <v>32</v>
      </c>
      <c r="F123" s="12">
        <v>0.012962962962963</v>
      </c>
      <c r="G123" s="12">
        <f>VLOOKUP(Startovka!$A123,Cíl!$B$2:$C$127,2,0)+$O$1</f>
        <v>0.02699074074074074</v>
      </c>
      <c r="H123" s="13">
        <f>IF(ISERROR(IF(Startovka!$G123="","",Startovka!$G123-Startovka!$F123)),"",IF(Startovka!$G123="","",Startovka!$G123-Startovka!$F123))</f>
        <v>0.014027777777777738</v>
      </c>
      <c r="I123" s="14" t="str">
        <f>IF(Startovka!$E123="Z",VLOOKUP(Startovka!$C123,Kategorie!$A$2:$C$115,2,0),VLOOKUP(Startovka!$C123,Kategorie!$A$2:$C$115,3,0))</f>
        <v>Z55</v>
      </c>
      <c r="J123" s="9">
        <f>IF(Startovka!$H123="","",_xlfn.COUNTIFS(Startovka!$I$2:$I$127,Startovka!$I123,Startovka!$H$2:$H$127,"&lt;"&amp;Startovka!$H123,Startovka!$H$2:$H$127,"&lt;&gt;")+1)</f>
        <v>2</v>
      </c>
      <c r="K123" s="9">
        <f>IF(Startovka!$H123="","",_xlfn.COUNTIFS(Startovka!$E$2:$E$127,Startovka!$E123,Startovka!$H$2:$H$127,"&lt;"&amp;Startovka!$H123,Startovka!$H$2:$H$127,"&lt;&gt;")+1)</f>
        <v>14</v>
      </c>
      <c r="L123" s="9">
        <f>IF(ISERROR(RANK(Startovka!$H123,Startovka!$H$2:$H$127,1)),"",RANK(Startovka!$H123,Startovka!$H$2:$H$127,1))</f>
        <v>91</v>
      </c>
    </row>
    <row r="124" spans="1:12" ht="15">
      <c r="A124" s="10">
        <v>16</v>
      </c>
      <c r="B124" s="10" t="s">
        <v>134</v>
      </c>
      <c r="C124" s="10">
        <v>1952</v>
      </c>
      <c r="D124" s="10" t="s">
        <v>58</v>
      </c>
      <c r="E124" s="11" t="s">
        <v>32</v>
      </c>
      <c r="F124" s="12">
        <v>0.00173611111111111</v>
      </c>
      <c r="G124" s="12">
        <f>VLOOKUP(Startovka!$A124,Cíl!$B$2:$C$127,2,0)+$O$1</f>
        <v>0.016006944444444445</v>
      </c>
      <c r="H124" s="13">
        <f>IF(ISERROR(IF(Startovka!$G124="","",Startovka!$G124-Startovka!$F124)),"",IF(Startovka!$G124="","",Startovka!$G124-Startovka!$F124))</f>
        <v>0.014270833333333335</v>
      </c>
      <c r="I124" s="14" t="str">
        <f>IF(Startovka!$E124="Z",VLOOKUP(Startovka!$C124,Kategorie!$A$2:$C$115,2,0),VLOOKUP(Startovka!$C124,Kategorie!$A$2:$C$115,3,0))</f>
        <v>Z55</v>
      </c>
      <c r="J124" s="9">
        <f>IF(Startovka!$H124="","",_xlfn.COUNTIFS(Startovka!$I$2:$I$127,Startovka!$I124,Startovka!$H$2:$H$127,"&lt;"&amp;Startovka!$H124,Startovka!$H$2:$H$127,"&lt;&gt;")+1)</f>
        <v>3</v>
      </c>
      <c r="K124" s="9">
        <f>IF(Startovka!$H124="","",_xlfn.COUNTIFS(Startovka!$E$2:$E$127,Startovka!$E124,Startovka!$H$2:$H$127,"&lt;"&amp;Startovka!$H124,Startovka!$H$2:$H$127,"&lt;&gt;")+1)</f>
        <v>15</v>
      </c>
      <c r="L124" s="9">
        <f>IF(ISERROR(RANK(Startovka!$H124,Startovka!$H$2:$H$127,1)),"",RANK(Startovka!$H124,Startovka!$H$2:$H$127,1))</f>
        <v>93</v>
      </c>
    </row>
    <row r="125" spans="1:12" ht="15">
      <c r="A125" s="10">
        <v>72</v>
      </c>
      <c r="B125" s="10" t="s">
        <v>135</v>
      </c>
      <c r="C125" s="10">
        <v>1951</v>
      </c>
      <c r="D125" s="10" t="s">
        <v>136</v>
      </c>
      <c r="E125" s="11" t="s">
        <v>32</v>
      </c>
      <c r="F125" s="12">
        <v>0.00821759259259259</v>
      </c>
      <c r="G125" s="12">
        <f>VLOOKUP(Startovka!$A125,Cíl!$B$2:$C$127,2,0)+$O$1</f>
        <v>0.027199074074074077</v>
      </c>
      <c r="H125" s="13">
        <f>IF(ISERROR(IF(Startovka!$G125="","",Startovka!$G125-Startovka!$F125)),"",IF(Startovka!$G125="","",Startovka!$G125-Startovka!$F125))</f>
        <v>0.018981481481481488</v>
      </c>
      <c r="I125" s="14" t="str">
        <f>IF(Startovka!$E125="Z",VLOOKUP(Startovka!$C125,Kategorie!$A$2:$C$115,2,0),VLOOKUP(Startovka!$C125,Kategorie!$A$2:$C$115,3,0))</f>
        <v>Z55</v>
      </c>
      <c r="J125" s="9">
        <f>IF(Startovka!$H125="","",_xlfn.COUNTIFS(Startovka!$I$2:$I$127,Startovka!$I125,Startovka!$H$2:$H$127,"&lt;"&amp;Startovka!$H125,Startovka!$H$2:$H$127,"&lt;&gt;")+1)</f>
        <v>4</v>
      </c>
      <c r="K125" s="9">
        <f>IF(Startovka!$H125="","",_xlfn.COUNTIFS(Startovka!$E$2:$E$127,Startovka!$E125,Startovka!$H$2:$H$127,"&lt;"&amp;Startovka!$H125,Startovka!$H$2:$H$127,"&lt;&gt;")+1)</f>
        <v>24</v>
      </c>
      <c r="L125" s="9">
        <f>IF(ISERROR(RANK(Startovka!$H125,Startovka!$H$2:$H$127,1)),"",RANK(Startovka!$H125,Startovka!$H$2:$H$127,1))</f>
        <v>121</v>
      </c>
    </row>
    <row r="126" spans="1:12" ht="15">
      <c r="A126" s="10">
        <v>9</v>
      </c>
      <c r="B126" s="10" t="s">
        <v>131</v>
      </c>
      <c r="C126" s="10">
        <v>1950</v>
      </c>
      <c r="D126" s="10" t="s">
        <v>132</v>
      </c>
      <c r="E126" s="11" t="s">
        <v>32</v>
      </c>
      <c r="F126" s="12">
        <v>0.000925925925925926</v>
      </c>
      <c r="G126" s="12">
        <f>VLOOKUP(Startovka!$A126,Cíl!$B$2:$C$127,2,0)+$O$1</f>
        <v>0.01996527777777778</v>
      </c>
      <c r="H126" s="13">
        <f>IF(ISERROR(IF(Startovka!$G126="","",Startovka!$G126-Startovka!$F126)),"",IF(Startovka!$G126="","",Startovka!$G126-Startovka!$F126))</f>
        <v>0.019039351851851852</v>
      </c>
      <c r="I126" s="14" t="str">
        <f>IF(Startovka!$E126="Z",VLOOKUP(Startovka!$C126,Kategorie!$A$2:$C$115,2,0),VLOOKUP(Startovka!$C126,Kategorie!$A$2:$C$115,3,0))</f>
        <v>Z55</v>
      </c>
      <c r="J126" s="9">
        <f>IF(Startovka!$H126="","",_xlfn.COUNTIFS(Startovka!$I$2:$I$127,Startovka!$I126,Startovka!$H$2:$H$127,"&lt;"&amp;Startovka!$H126,Startovka!$H$2:$H$127,"&lt;&gt;")+1)</f>
        <v>5</v>
      </c>
      <c r="K126" s="9">
        <f>IF(Startovka!$H126="","",_xlfn.COUNTIFS(Startovka!$E$2:$E$127,Startovka!$E126,Startovka!$H$2:$H$127,"&lt;"&amp;Startovka!$H126,Startovka!$H$2:$H$127,"&lt;&gt;")+1)</f>
        <v>25</v>
      </c>
      <c r="L126" s="9">
        <f>IF(ISERROR(RANK(Startovka!$H126,Startovka!$H$2:$H$127,1)),"",RANK(Startovka!$H126,Startovka!$H$2:$H$127,1))</f>
        <v>122</v>
      </c>
    </row>
    <row r="127" spans="1:12" ht="15">
      <c r="A127" s="10">
        <v>12</v>
      </c>
      <c r="B127" s="10" t="s">
        <v>133</v>
      </c>
      <c r="C127" s="10">
        <v>1955</v>
      </c>
      <c r="D127" s="10" t="s">
        <v>109</v>
      </c>
      <c r="E127" s="11" t="s">
        <v>32</v>
      </c>
      <c r="F127" s="12">
        <v>0.00127314814814815</v>
      </c>
      <c r="G127" s="12">
        <f>VLOOKUP(Startovka!$A127,Cíl!$B$2:$C$127,2,0)+$O$1</f>
        <v>0.02216435185185185</v>
      </c>
      <c r="H127" s="13">
        <f>IF(ISERROR(IF(Startovka!$G127="","",Startovka!$G127-Startovka!$F127)),"",IF(Startovka!$G127="","",Startovka!$G127-Startovka!$F127))</f>
        <v>0.020891203703703697</v>
      </c>
      <c r="I127" s="14" t="str">
        <f>IF(Startovka!$E127="Z",VLOOKUP(Startovka!$C127,Kategorie!$A$2:$C$115,2,0),VLOOKUP(Startovka!$C127,Kategorie!$A$2:$C$115,3,0))</f>
        <v>Z55</v>
      </c>
      <c r="J127" s="9">
        <f>IF(Startovka!$H127="","",_xlfn.COUNTIFS(Startovka!$I$2:$I$127,Startovka!$I127,Startovka!$H$2:$H$127,"&lt;"&amp;Startovka!$H127,Startovka!$H$2:$H$127,"&lt;&gt;")+1)</f>
        <v>6</v>
      </c>
      <c r="K127" s="9">
        <f>IF(Startovka!$H127="","",_xlfn.COUNTIFS(Startovka!$E$2:$E$127,Startovka!$E127,Startovka!$H$2:$H$127,"&lt;"&amp;Startovka!$H127,Startovka!$H$2:$H$127,"&lt;&gt;")+1)</f>
        <v>26</v>
      </c>
      <c r="L127" s="9">
        <f>IF(ISERROR(RANK(Startovka!$H127,Startovka!$H$2:$H$127,1)),"",RANK(Startovka!$H127,Startovka!$H$2:$H$127,1))</f>
        <v>125</v>
      </c>
    </row>
  </sheetData>
  <sheetProtection sort="0" autoFilter="0" pivotTables="0"/>
  <dataValidations count="1">
    <dataValidation type="list" allowBlank="1" showInputMessage="1" showErrorMessage="1" sqref="E2:E127">
      <formula1>"Z,M"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C127"/>
  <sheetViews>
    <sheetView zoomScalePageLayoutView="0" workbookViewId="0" topLeftCell="A1">
      <selection activeCell="C103" sqref="C103"/>
    </sheetView>
  </sheetViews>
  <sheetFormatPr defaultColWidth="9.140625" defaultRowHeight="15"/>
  <cols>
    <col min="1" max="1" width="2.57421875" style="0" customWidth="1"/>
    <col min="2" max="2" width="10.421875" style="0" customWidth="1"/>
    <col min="3" max="3" width="10.7109375" style="0" customWidth="1"/>
  </cols>
  <sheetData>
    <row r="1" spans="2:3" ht="30">
      <c r="B1" s="5" t="s">
        <v>1</v>
      </c>
      <c r="C1" s="4" t="s">
        <v>3</v>
      </c>
    </row>
    <row r="2" spans="2:3" ht="15">
      <c r="B2">
        <v>3</v>
      </c>
      <c r="C2" s="1">
        <v>0.008831018518518518</v>
      </c>
    </row>
    <row r="3" spans="2:3" ht="15">
      <c r="B3">
        <v>4</v>
      </c>
      <c r="C3" s="1">
        <v>0.009270833333333334</v>
      </c>
    </row>
    <row r="4" spans="2:3" ht="15">
      <c r="B4">
        <v>5</v>
      </c>
      <c r="C4" s="1">
        <v>0.009942129629629629</v>
      </c>
    </row>
    <row r="5" spans="2:3" ht="15">
      <c r="B5">
        <v>21</v>
      </c>
      <c r="C5" s="1">
        <v>0.011284722222222222</v>
      </c>
    </row>
    <row r="6" spans="2:3" ht="15">
      <c r="B6">
        <v>19</v>
      </c>
      <c r="C6" s="1">
        <v>0.011886574074074075</v>
      </c>
    </row>
    <row r="7" spans="2:3" ht="15">
      <c r="B7">
        <v>1</v>
      </c>
      <c r="C7" s="1">
        <v>0.011979166666666666</v>
      </c>
    </row>
    <row r="8" spans="2:3" ht="15">
      <c r="B8">
        <v>14</v>
      </c>
      <c r="C8" s="1">
        <v>0.012268518518518519</v>
      </c>
    </row>
    <row r="9" spans="2:3" ht="15">
      <c r="B9">
        <v>18</v>
      </c>
      <c r="C9" s="1">
        <v>0.01230324074074074</v>
      </c>
    </row>
    <row r="10" spans="2:3" ht="15">
      <c r="B10">
        <v>22</v>
      </c>
      <c r="C10" s="1">
        <v>0.013090277777777779</v>
      </c>
    </row>
    <row r="11" spans="2:3" ht="15">
      <c r="B11">
        <v>17</v>
      </c>
      <c r="C11" s="1">
        <v>0.013101851851851852</v>
      </c>
    </row>
    <row r="12" spans="2:3" ht="15">
      <c r="B12">
        <v>2</v>
      </c>
      <c r="C12" s="1">
        <v>0.013252314814814814</v>
      </c>
    </row>
    <row r="13" spans="2:3" ht="15">
      <c r="B13">
        <v>26</v>
      </c>
      <c r="C13" s="1">
        <v>0.01383101851851852</v>
      </c>
    </row>
    <row r="14" spans="2:3" ht="15">
      <c r="B14">
        <v>23</v>
      </c>
      <c r="C14" s="1">
        <v>0.01392361111111111</v>
      </c>
    </row>
    <row r="15" spans="2:3" ht="15">
      <c r="B15">
        <v>13</v>
      </c>
      <c r="C15" s="1">
        <v>0.014212962962962962</v>
      </c>
    </row>
    <row r="16" spans="2:3" ht="15">
      <c r="B16">
        <v>25</v>
      </c>
      <c r="C16" s="1">
        <v>0.014247685185185184</v>
      </c>
    </row>
    <row r="17" spans="2:3" ht="15">
      <c r="B17">
        <v>24</v>
      </c>
      <c r="C17" s="1">
        <v>0.014293981481481482</v>
      </c>
    </row>
    <row r="18" spans="2:3" ht="15">
      <c r="B18">
        <v>37</v>
      </c>
      <c r="C18" s="1">
        <v>0.014305555555555557</v>
      </c>
    </row>
    <row r="19" spans="2:3" ht="15">
      <c r="B19">
        <v>15</v>
      </c>
      <c r="C19" s="1">
        <v>0.014432870370370372</v>
      </c>
    </row>
    <row r="20" spans="2:3" ht="15">
      <c r="B20">
        <v>38</v>
      </c>
      <c r="C20" s="1">
        <v>0.014641203703703703</v>
      </c>
    </row>
    <row r="21" spans="2:3" ht="15">
      <c r="B21">
        <v>35</v>
      </c>
      <c r="C21" s="1">
        <v>0.014756944444444446</v>
      </c>
    </row>
    <row r="22" spans="2:3" ht="15">
      <c r="B22">
        <v>39</v>
      </c>
      <c r="C22" s="1">
        <v>0.01511574074074074</v>
      </c>
    </row>
    <row r="23" spans="2:3" ht="15">
      <c r="B23">
        <v>31</v>
      </c>
      <c r="C23" s="1">
        <v>0.015185185185185185</v>
      </c>
    </row>
    <row r="24" spans="2:3" ht="15">
      <c r="B24">
        <v>41</v>
      </c>
      <c r="C24" s="1">
        <v>0.015208333333333332</v>
      </c>
    </row>
    <row r="25" spans="2:3" ht="15">
      <c r="B25">
        <v>10</v>
      </c>
      <c r="C25" s="1">
        <v>0.015300925925925926</v>
      </c>
    </row>
    <row r="26" spans="2:3" ht="15">
      <c r="B26">
        <v>11</v>
      </c>
      <c r="C26" s="1">
        <v>0.015347222222222222</v>
      </c>
    </row>
    <row r="27" spans="2:3" ht="15">
      <c r="B27">
        <v>16</v>
      </c>
      <c r="C27" s="1">
        <v>0.015868055555555555</v>
      </c>
    </row>
    <row r="28" spans="2:3" ht="15">
      <c r="B28">
        <v>33</v>
      </c>
      <c r="C28" s="1">
        <v>0.015902777777777776</v>
      </c>
    </row>
    <row r="29" spans="2:3" ht="15">
      <c r="B29">
        <v>43</v>
      </c>
      <c r="C29" s="1">
        <v>0.01601851851851852</v>
      </c>
    </row>
    <row r="30" spans="2:3" ht="15">
      <c r="B30">
        <v>44</v>
      </c>
      <c r="C30" s="1">
        <v>0.01613425925925926</v>
      </c>
    </row>
    <row r="31" spans="2:3" ht="15">
      <c r="B31">
        <v>20</v>
      </c>
      <c r="C31" s="1">
        <v>0.01622685185185185</v>
      </c>
    </row>
    <row r="32" spans="2:3" ht="15">
      <c r="B32">
        <v>7</v>
      </c>
      <c r="C32" s="1">
        <v>0.016261574074074074</v>
      </c>
    </row>
    <row r="33" spans="2:3" ht="15">
      <c r="B33">
        <v>45</v>
      </c>
      <c r="C33" s="1">
        <v>0.016701388888888887</v>
      </c>
    </row>
    <row r="34" spans="2:3" ht="15">
      <c r="B34">
        <v>46</v>
      </c>
      <c r="C34" s="1">
        <v>0.016747685185185185</v>
      </c>
    </row>
    <row r="35" spans="2:3" ht="15">
      <c r="B35">
        <v>53</v>
      </c>
      <c r="C35" s="1">
        <v>0.016979166666666667</v>
      </c>
    </row>
    <row r="36" spans="2:3" ht="15">
      <c r="B36">
        <v>42</v>
      </c>
      <c r="C36" s="1">
        <v>0.017141203703703704</v>
      </c>
    </row>
    <row r="37" spans="2:3" ht="15">
      <c r="B37">
        <v>36</v>
      </c>
      <c r="C37" s="1">
        <v>0.017152777777777777</v>
      </c>
    </row>
    <row r="38" spans="2:3" ht="15">
      <c r="B38">
        <v>47</v>
      </c>
      <c r="C38" s="1">
        <v>0.017256944444444446</v>
      </c>
    </row>
    <row r="39" spans="2:3" ht="15">
      <c r="B39">
        <v>64</v>
      </c>
      <c r="C39" s="1">
        <v>0.01733796296296296</v>
      </c>
    </row>
    <row r="40" spans="2:3" ht="15">
      <c r="B40">
        <v>49</v>
      </c>
      <c r="C40" s="1">
        <v>0.017395833333333336</v>
      </c>
    </row>
    <row r="41" spans="2:3" ht="15">
      <c r="B41">
        <v>6</v>
      </c>
      <c r="C41" s="1">
        <v>0.017465277777777777</v>
      </c>
    </row>
    <row r="42" spans="2:3" ht="15">
      <c r="B42">
        <v>52</v>
      </c>
      <c r="C42" s="1">
        <v>0.017488425925925925</v>
      </c>
    </row>
    <row r="43" spans="2:3" ht="15">
      <c r="B43">
        <v>48</v>
      </c>
      <c r="C43" s="1">
        <v>0.017569444444444447</v>
      </c>
    </row>
    <row r="44" spans="2:3" ht="15">
      <c r="B44">
        <v>32</v>
      </c>
      <c r="C44" s="1">
        <v>0.017766203703703704</v>
      </c>
    </row>
    <row r="45" spans="2:3" ht="15">
      <c r="B45">
        <v>59</v>
      </c>
      <c r="C45" s="1">
        <v>0.017824074074074076</v>
      </c>
    </row>
    <row r="46" spans="2:3" ht="15">
      <c r="B46">
        <v>51</v>
      </c>
      <c r="C46" s="1">
        <v>0.017870370370370373</v>
      </c>
    </row>
    <row r="47" spans="2:3" ht="15">
      <c r="B47">
        <v>60</v>
      </c>
      <c r="C47" s="1">
        <v>0.018229166666666668</v>
      </c>
    </row>
    <row r="48" spans="2:3" ht="15">
      <c r="B48">
        <v>62</v>
      </c>
      <c r="C48" s="1">
        <v>0.01835648148148148</v>
      </c>
    </row>
    <row r="49" spans="2:3" ht="15">
      <c r="B49">
        <v>65</v>
      </c>
      <c r="C49" s="1">
        <v>0.018460648148148146</v>
      </c>
    </row>
    <row r="50" spans="2:3" ht="15">
      <c r="B50">
        <v>67</v>
      </c>
      <c r="C50" s="1">
        <v>0.018877314814814816</v>
      </c>
    </row>
    <row r="51" spans="2:3" ht="15">
      <c r="B51">
        <v>68</v>
      </c>
      <c r="C51" s="1">
        <v>0.01892361111111111</v>
      </c>
    </row>
    <row r="52" spans="2:3" ht="15">
      <c r="B52">
        <v>50</v>
      </c>
      <c r="C52" s="1">
        <v>0.018969907407407408</v>
      </c>
    </row>
    <row r="53" spans="2:3" ht="15">
      <c r="B53">
        <v>58</v>
      </c>
      <c r="C53" s="1">
        <v>0.01902777777777778</v>
      </c>
    </row>
    <row r="54" spans="2:3" ht="15">
      <c r="B54">
        <v>69</v>
      </c>
      <c r="C54" s="1">
        <v>0.019085648148148147</v>
      </c>
    </row>
    <row r="55" spans="2:3" ht="15">
      <c r="B55">
        <v>30</v>
      </c>
      <c r="C55" s="1">
        <v>0.019178240740740742</v>
      </c>
    </row>
    <row r="56" spans="2:3" ht="15">
      <c r="B56">
        <v>56</v>
      </c>
      <c r="C56" s="1">
        <v>0.019247685185185184</v>
      </c>
    </row>
    <row r="57" spans="2:3" ht="15">
      <c r="B57">
        <v>78</v>
      </c>
      <c r="C57" s="1">
        <v>0.01931712962962963</v>
      </c>
    </row>
    <row r="58" spans="2:3" ht="15">
      <c r="B58">
        <v>81</v>
      </c>
      <c r="C58" s="1">
        <v>0.01945601851851852</v>
      </c>
    </row>
    <row r="59" spans="2:3" ht="15">
      <c r="B59">
        <v>9</v>
      </c>
      <c r="C59" s="1">
        <v>0.01982638888888889</v>
      </c>
    </row>
    <row r="60" spans="2:3" ht="15">
      <c r="B60">
        <v>8</v>
      </c>
      <c r="C60" s="1">
        <v>0.019849537037037037</v>
      </c>
    </row>
    <row r="61" spans="2:3" ht="15">
      <c r="B61">
        <v>28</v>
      </c>
      <c r="C61" s="1">
        <v>0.019849537037037037</v>
      </c>
    </row>
    <row r="62" spans="2:3" ht="15">
      <c r="B62">
        <v>40</v>
      </c>
      <c r="C62" s="1">
        <v>0.01996527777777778</v>
      </c>
    </row>
    <row r="63" spans="2:3" ht="15">
      <c r="B63">
        <v>74</v>
      </c>
      <c r="C63" s="1">
        <v>0.01996527777777778</v>
      </c>
    </row>
    <row r="64" spans="2:3" ht="15">
      <c r="B64">
        <v>70</v>
      </c>
      <c r="C64" s="1">
        <v>0.019988425925925927</v>
      </c>
    </row>
    <row r="65" spans="2:3" ht="15">
      <c r="B65">
        <v>27</v>
      </c>
      <c r="C65" s="1">
        <v>0.020266203703703703</v>
      </c>
    </row>
    <row r="66" spans="2:3" ht="15">
      <c r="B66">
        <v>63</v>
      </c>
      <c r="C66" s="1">
        <v>0.020324074074074074</v>
      </c>
    </row>
    <row r="67" spans="2:3" ht="15">
      <c r="B67">
        <v>76</v>
      </c>
      <c r="C67" s="1">
        <v>0.020520833333333332</v>
      </c>
    </row>
    <row r="68" spans="2:3" ht="15">
      <c r="B68">
        <v>82</v>
      </c>
      <c r="C68" s="1">
        <v>0.020879629629629626</v>
      </c>
    </row>
    <row r="69" spans="2:3" ht="15">
      <c r="B69">
        <v>103</v>
      </c>
      <c r="C69" s="1">
        <v>0.02096064814814815</v>
      </c>
    </row>
    <row r="70" spans="2:3" ht="15">
      <c r="B70">
        <v>106</v>
      </c>
      <c r="C70" s="1">
        <v>0.021053240740740744</v>
      </c>
    </row>
    <row r="71" spans="2:3" ht="15">
      <c r="B71">
        <v>61</v>
      </c>
      <c r="C71" s="1">
        <v>0.02107638888888889</v>
      </c>
    </row>
    <row r="72" spans="2:3" ht="15">
      <c r="B72">
        <v>80</v>
      </c>
      <c r="C72" s="1">
        <v>0.021122685185185185</v>
      </c>
    </row>
    <row r="73" spans="2:3" ht="15">
      <c r="B73">
        <v>55</v>
      </c>
      <c r="C73" s="1">
        <v>0.02113425925925926</v>
      </c>
    </row>
    <row r="74" spans="2:3" ht="15">
      <c r="B74">
        <v>79</v>
      </c>
      <c r="C74" s="1">
        <v>0.021319444444444443</v>
      </c>
    </row>
    <row r="75" spans="2:3" ht="15">
      <c r="B75">
        <v>114</v>
      </c>
      <c r="C75" s="1">
        <v>0.021377314814814818</v>
      </c>
    </row>
    <row r="76" spans="2:3" ht="15">
      <c r="B76">
        <v>99</v>
      </c>
      <c r="C76" s="1">
        <v>0.021516203703703704</v>
      </c>
    </row>
    <row r="77" spans="2:3" ht="15">
      <c r="B77">
        <v>77</v>
      </c>
      <c r="C77" s="1">
        <v>0.021550925925925928</v>
      </c>
    </row>
    <row r="78" spans="2:3" ht="15">
      <c r="B78">
        <v>96</v>
      </c>
      <c r="C78" s="1">
        <v>0.021678240740740738</v>
      </c>
    </row>
    <row r="79" spans="2:3" ht="15">
      <c r="B79">
        <v>84</v>
      </c>
      <c r="C79" s="1">
        <v>0.021770833333333336</v>
      </c>
    </row>
    <row r="80" spans="2:3" ht="15">
      <c r="B80">
        <v>108</v>
      </c>
      <c r="C80" s="1">
        <v>0.021782407407407407</v>
      </c>
    </row>
    <row r="81" spans="2:3" ht="15">
      <c r="B81">
        <v>83</v>
      </c>
      <c r="C81" s="1">
        <v>0.021875000000000002</v>
      </c>
    </row>
    <row r="82" spans="2:3" ht="15">
      <c r="B82">
        <v>12</v>
      </c>
      <c r="C82" s="1">
        <v>0.02202546296296296</v>
      </c>
    </row>
    <row r="83" spans="2:3" ht="15">
      <c r="B83">
        <v>94</v>
      </c>
      <c r="C83" s="1">
        <v>0.022083333333333333</v>
      </c>
    </row>
    <row r="84" spans="2:3" ht="15">
      <c r="B84">
        <v>105</v>
      </c>
      <c r="C84" s="1">
        <v>0.022118055555555557</v>
      </c>
    </row>
    <row r="85" spans="2:3" ht="15">
      <c r="B85">
        <v>75</v>
      </c>
      <c r="C85" s="1">
        <v>0.022129629629629628</v>
      </c>
    </row>
    <row r="86" spans="2:3" ht="15">
      <c r="B86">
        <v>73</v>
      </c>
      <c r="C86" s="1">
        <v>0.0221875</v>
      </c>
    </row>
    <row r="87" spans="2:3" ht="15">
      <c r="B87">
        <v>109</v>
      </c>
      <c r="C87" s="1">
        <v>0.022291666666666668</v>
      </c>
    </row>
    <row r="88" spans="2:3" ht="15">
      <c r="B88">
        <v>71</v>
      </c>
      <c r="C88" s="1">
        <v>0.022326388888888885</v>
      </c>
    </row>
    <row r="89" spans="2:3" ht="15">
      <c r="B89">
        <v>54</v>
      </c>
      <c r="C89" s="1">
        <v>0.022430555555555554</v>
      </c>
    </row>
    <row r="90" spans="2:3" ht="15">
      <c r="B90">
        <v>66</v>
      </c>
      <c r="C90" s="1">
        <v>0.02273148148148148</v>
      </c>
    </row>
    <row r="91" spans="2:3" ht="15">
      <c r="B91">
        <v>107</v>
      </c>
      <c r="C91" s="1">
        <v>0.0227662037037037</v>
      </c>
    </row>
    <row r="92" spans="2:3" ht="15">
      <c r="B92">
        <v>57</v>
      </c>
      <c r="C92" s="1">
        <v>0.022835648148148147</v>
      </c>
    </row>
    <row r="93" spans="2:3" ht="15">
      <c r="B93">
        <v>110</v>
      </c>
      <c r="C93" s="1">
        <v>0.022847222222222224</v>
      </c>
    </row>
    <row r="94" spans="2:3" ht="15">
      <c r="B94">
        <v>119</v>
      </c>
      <c r="C94" s="1">
        <v>0.023009259259259257</v>
      </c>
    </row>
    <row r="95" spans="2:3" ht="15">
      <c r="B95">
        <v>124</v>
      </c>
      <c r="C95" s="1">
        <v>0.023240740740740742</v>
      </c>
    </row>
    <row r="96" spans="2:3" ht="15">
      <c r="B96">
        <v>118</v>
      </c>
      <c r="C96" s="1">
        <v>0.02369212962962963</v>
      </c>
    </row>
    <row r="97" spans="2:3" ht="15">
      <c r="B97">
        <v>93</v>
      </c>
      <c r="C97" s="1">
        <v>0.023750000000000004</v>
      </c>
    </row>
    <row r="98" spans="2:3" ht="15">
      <c r="B98">
        <v>34</v>
      </c>
      <c r="C98" s="1">
        <v>0.023819444444444445</v>
      </c>
    </row>
    <row r="99" spans="2:3" ht="15">
      <c r="B99">
        <v>113</v>
      </c>
      <c r="C99" s="1">
        <v>0.02388888888888889</v>
      </c>
    </row>
    <row r="100" spans="2:3" ht="15">
      <c r="B100">
        <v>88</v>
      </c>
      <c r="C100" s="1">
        <v>0.023923611111111114</v>
      </c>
    </row>
    <row r="101" spans="2:3" ht="15">
      <c r="B101">
        <v>112</v>
      </c>
      <c r="C101" s="1">
        <v>0.023935185185185184</v>
      </c>
    </row>
    <row r="102" spans="2:3" ht="15">
      <c r="B102">
        <v>104</v>
      </c>
      <c r="C102" s="1">
        <v>0.024027777777777776</v>
      </c>
    </row>
    <row r="103" spans="2:3" ht="15">
      <c r="B103">
        <v>123</v>
      </c>
      <c r="C103" s="1">
        <v>0.02414351851851852</v>
      </c>
    </row>
    <row r="104" spans="2:3" ht="15">
      <c r="B104">
        <v>85</v>
      </c>
      <c r="C104" s="1">
        <v>0.024375000000000004</v>
      </c>
    </row>
    <row r="105" spans="2:3" ht="15">
      <c r="B105">
        <v>125</v>
      </c>
      <c r="C105" s="1">
        <v>0.024502314814814814</v>
      </c>
    </row>
    <row r="106" spans="2:3" ht="15">
      <c r="B106">
        <v>98</v>
      </c>
      <c r="C106" s="1">
        <v>0.024502314814814814</v>
      </c>
    </row>
    <row r="107" spans="2:3" ht="15">
      <c r="B107">
        <v>101</v>
      </c>
      <c r="C107" s="1">
        <v>0.024513888888888887</v>
      </c>
    </row>
    <row r="108" spans="2:3" ht="15">
      <c r="B108">
        <v>102</v>
      </c>
      <c r="C108" s="1">
        <v>0.02460648148148148</v>
      </c>
    </row>
    <row r="109" spans="2:3" ht="15">
      <c r="B109">
        <v>129</v>
      </c>
      <c r="C109" s="1">
        <v>0.02480324074074074</v>
      </c>
    </row>
    <row r="110" spans="2:3" ht="15">
      <c r="B110">
        <v>128</v>
      </c>
      <c r="C110" s="1">
        <v>0.025185185185185185</v>
      </c>
    </row>
    <row r="111" spans="2:3" ht="15">
      <c r="B111">
        <v>91</v>
      </c>
      <c r="C111" s="1">
        <v>0.025196759259259256</v>
      </c>
    </row>
    <row r="112" spans="2:3" ht="15">
      <c r="B112">
        <v>89</v>
      </c>
      <c r="C112" s="1">
        <v>0.02532407407407408</v>
      </c>
    </row>
    <row r="113" spans="2:3" ht="15">
      <c r="B113">
        <v>29</v>
      </c>
      <c r="C113" s="1">
        <v>0.02533564814814815</v>
      </c>
    </row>
    <row r="114" spans="2:3" ht="15">
      <c r="B114">
        <v>116</v>
      </c>
      <c r="C114" s="1">
        <v>0.025613425925925925</v>
      </c>
    </row>
    <row r="115" spans="2:3" ht="15">
      <c r="B115">
        <v>100</v>
      </c>
      <c r="C115" s="1">
        <v>0.025636574074074072</v>
      </c>
    </row>
    <row r="116" spans="2:3" ht="15">
      <c r="B116">
        <v>87</v>
      </c>
      <c r="C116" s="1">
        <v>0.026006944444444447</v>
      </c>
    </row>
    <row r="117" spans="2:3" ht="15">
      <c r="B117">
        <v>97</v>
      </c>
      <c r="C117" s="1">
        <v>0.026226851851851852</v>
      </c>
    </row>
    <row r="118" spans="2:3" ht="15">
      <c r="B118">
        <v>95</v>
      </c>
      <c r="C118" s="1">
        <v>0.026458333333333334</v>
      </c>
    </row>
    <row r="119" spans="2:3" ht="15">
      <c r="B119">
        <v>120</v>
      </c>
      <c r="C119" s="1">
        <v>0.026759259259259257</v>
      </c>
    </row>
    <row r="120" spans="2:3" ht="15">
      <c r="B120">
        <v>115</v>
      </c>
      <c r="C120" s="1">
        <v>0.02685185185185185</v>
      </c>
    </row>
    <row r="121" spans="2:3" ht="15">
      <c r="B121">
        <v>72</v>
      </c>
      <c r="C121" s="1">
        <v>0.027060185185185187</v>
      </c>
    </row>
    <row r="122" spans="2:3" ht="15">
      <c r="B122">
        <v>92</v>
      </c>
      <c r="C122" s="1">
        <v>0.027129629629629632</v>
      </c>
    </row>
    <row r="123" spans="2:3" ht="15">
      <c r="B123">
        <v>90</v>
      </c>
      <c r="C123" s="1">
        <v>0.027175925925925926</v>
      </c>
    </row>
    <row r="124" spans="2:3" ht="15">
      <c r="B124">
        <v>86</v>
      </c>
      <c r="C124" s="1">
        <v>0.027905092592592592</v>
      </c>
    </row>
    <row r="125" spans="2:3" ht="15">
      <c r="B125">
        <v>111</v>
      </c>
      <c r="C125" s="1">
        <v>0.028506944444444442</v>
      </c>
    </row>
    <row r="126" spans="2:3" ht="15">
      <c r="B126">
        <v>126</v>
      </c>
      <c r="C126" s="1">
        <v>0.02883101851851852</v>
      </c>
    </row>
    <row r="127" spans="2:3" ht="15">
      <c r="B127">
        <v>117</v>
      </c>
      <c r="C127" s="1">
        <v>0.028935185185185185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5"/>
  <sheetViews>
    <sheetView zoomScalePageLayoutView="0" workbookViewId="0" topLeftCell="A1">
      <pane ySplit="1" topLeftCell="A2" activePane="bottomLeft" state="frozen"/>
      <selection pane="topLeft" activeCell="B41" sqref="B41"/>
      <selection pane="bottomLeft" activeCell="E2" sqref="E2"/>
    </sheetView>
  </sheetViews>
  <sheetFormatPr defaultColWidth="9.140625" defaultRowHeight="15"/>
  <cols>
    <col min="2" max="2" width="16.57421875" style="0" bestFit="1" customWidth="1"/>
    <col min="3" max="3" width="11.7109375" style="0" customWidth="1"/>
  </cols>
  <sheetData>
    <row r="1" spans="1:3" ht="15">
      <c r="A1" t="s">
        <v>8</v>
      </c>
      <c r="B1" t="s">
        <v>10</v>
      </c>
      <c r="C1" t="s">
        <v>11</v>
      </c>
    </row>
    <row r="2" spans="1:3" ht="15">
      <c r="A2">
        <v>2014</v>
      </c>
      <c r="B2" t="s">
        <v>21</v>
      </c>
      <c r="C2" t="s">
        <v>18</v>
      </c>
    </row>
    <row r="3" spans="1:3" ht="15">
      <c r="A3">
        <v>2013</v>
      </c>
      <c r="B3" t="s">
        <v>21</v>
      </c>
      <c r="C3" t="s">
        <v>18</v>
      </c>
    </row>
    <row r="4" spans="1:3" ht="15">
      <c r="A4">
        <v>2012</v>
      </c>
      <c r="B4" t="s">
        <v>21</v>
      </c>
      <c r="C4" t="s">
        <v>18</v>
      </c>
    </row>
    <row r="5" spans="1:3" ht="15">
      <c r="A5">
        <v>2011</v>
      </c>
      <c r="B5" t="s">
        <v>21</v>
      </c>
      <c r="C5" t="s">
        <v>18</v>
      </c>
    </row>
    <row r="6" spans="1:3" ht="15">
      <c r="A6">
        <v>2010</v>
      </c>
      <c r="B6" t="s">
        <v>21</v>
      </c>
      <c r="C6" t="s">
        <v>18</v>
      </c>
    </row>
    <row r="7" spans="1:3" ht="15">
      <c r="A7">
        <v>2009</v>
      </c>
      <c r="B7" t="s">
        <v>21</v>
      </c>
      <c r="C7" t="s">
        <v>18</v>
      </c>
    </row>
    <row r="8" spans="1:3" ht="15">
      <c r="A8">
        <v>2008</v>
      </c>
      <c r="B8" t="s">
        <v>21</v>
      </c>
      <c r="C8" t="s">
        <v>18</v>
      </c>
    </row>
    <row r="9" spans="1:3" ht="15">
      <c r="A9">
        <v>2007</v>
      </c>
      <c r="B9" t="s">
        <v>21</v>
      </c>
      <c r="C9" t="s">
        <v>18</v>
      </c>
    </row>
    <row r="10" spans="1:3" ht="15">
      <c r="A10">
        <v>2006</v>
      </c>
      <c r="B10" t="s">
        <v>21</v>
      </c>
      <c r="C10" t="s">
        <v>18</v>
      </c>
    </row>
    <row r="11" spans="1:3" ht="15">
      <c r="A11">
        <v>2005</v>
      </c>
      <c r="B11" t="s">
        <v>21</v>
      </c>
      <c r="C11" t="s">
        <v>18</v>
      </c>
    </row>
    <row r="12" spans="1:3" ht="15">
      <c r="A12">
        <v>2004</v>
      </c>
      <c r="B12" t="s">
        <v>21</v>
      </c>
      <c r="C12" t="s">
        <v>18</v>
      </c>
    </row>
    <row r="13" spans="1:3" ht="15">
      <c r="A13">
        <v>2003</v>
      </c>
      <c r="B13" t="s">
        <v>21</v>
      </c>
      <c r="C13" t="s">
        <v>18</v>
      </c>
    </row>
    <row r="14" spans="1:3" ht="15">
      <c r="A14">
        <v>2002</v>
      </c>
      <c r="B14" t="s">
        <v>21</v>
      </c>
      <c r="C14" t="s">
        <v>18</v>
      </c>
    </row>
    <row r="15" spans="1:3" ht="15">
      <c r="A15">
        <v>2001</v>
      </c>
      <c r="B15" t="s">
        <v>21</v>
      </c>
      <c r="C15" t="s">
        <v>18</v>
      </c>
    </row>
    <row r="16" spans="1:3" ht="15">
      <c r="A16">
        <v>2000</v>
      </c>
      <c r="B16" t="s">
        <v>21</v>
      </c>
      <c r="C16" t="s">
        <v>18</v>
      </c>
    </row>
    <row r="17" spans="1:3" ht="15">
      <c r="A17">
        <v>1999</v>
      </c>
      <c r="B17" t="s">
        <v>21</v>
      </c>
      <c r="C17" t="s">
        <v>18</v>
      </c>
    </row>
    <row r="18" spans="1:3" ht="15">
      <c r="A18">
        <v>1998</v>
      </c>
      <c r="B18" t="s">
        <v>21</v>
      </c>
      <c r="C18" t="s">
        <v>18</v>
      </c>
    </row>
    <row r="19" spans="1:3" ht="15">
      <c r="A19">
        <v>1997</v>
      </c>
      <c r="B19" t="s">
        <v>21</v>
      </c>
      <c r="C19" t="s">
        <v>18</v>
      </c>
    </row>
    <row r="20" spans="1:3" ht="15">
      <c r="A20">
        <v>1996</v>
      </c>
      <c r="B20" t="s">
        <v>21</v>
      </c>
      <c r="C20" t="s">
        <v>18</v>
      </c>
    </row>
    <row r="21" spans="1:3" ht="15">
      <c r="A21">
        <v>1995</v>
      </c>
      <c r="B21" t="s">
        <v>21</v>
      </c>
      <c r="C21" t="s">
        <v>18</v>
      </c>
    </row>
    <row r="22" spans="1:3" ht="15">
      <c r="A22">
        <v>1994</v>
      </c>
      <c r="B22" t="s">
        <v>15</v>
      </c>
      <c r="C22" t="s">
        <v>16</v>
      </c>
    </row>
    <row r="23" spans="1:3" ht="15">
      <c r="A23">
        <v>1993</v>
      </c>
      <c r="B23" t="s">
        <v>15</v>
      </c>
      <c r="C23" t="s">
        <v>16</v>
      </c>
    </row>
    <row r="24" spans="1:3" ht="15">
      <c r="A24">
        <v>1992</v>
      </c>
      <c r="B24" t="s">
        <v>15</v>
      </c>
      <c r="C24" t="s">
        <v>16</v>
      </c>
    </row>
    <row r="25" spans="1:3" ht="15">
      <c r="A25">
        <v>1991</v>
      </c>
      <c r="B25" t="s">
        <v>15</v>
      </c>
      <c r="C25" t="s">
        <v>16</v>
      </c>
    </row>
    <row r="26" spans="1:3" ht="15">
      <c r="A26">
        <v>1990</v>
      </c>
      <c r="B26" t="s">
        <v>15</v>
      </c>
      <c r="C26" t="s">
        <v>16</v>
      </c>
    </row>
    <row r="27" spans="1:3" ht="15">
      <c r="A27">
        <v>1989</v>
      </c>
      <c r="B27" t="s">
        <v>15</v>
      </c>
      <c r="C27" t="s">
        <v>16</v>
      </c>
    </row>
    <row r="28" spans="1:3" ht="15">
      <c r="A28">
        <v>1988</v>
      </c>
      <c r="B28" t="s">
        <v>15</v>
      </c>
      <c r="C28" t="s">
        <v>16</v>
      </c>
    </row>
    <row r="29" spans="1:3" ht="15">
      <c r="A29">
        <v>1987</v>
      </c>
      <c r="B29" t="s">
        <v>15</v>
      </c>
      <c r="C29" t="s">
        <v>16</v>
      </c>
    </row>
    <row r="30" spans="1:3" ht="15">
      <c r="A30">
        <v>1986</v>
      </c>
      <c r="B30" t="s">
        <v>15</v>
      </c>
      <c r="C30" t="s">
        <v>16</v>
      </c>
    </row>
    <row r="31" spans="1:3" ht="15">
      <c r="A31">
        <v>1985</v>
      </c>
      <c r="B31" t="s">
        <v>15</v>
      </c>
      <c r="C31" t="s">
        <v>16</v>
      </c>
    </row>
    <row r="32" spans="1:3" ht="15">
      <c r="A32">
        <v>1984</v>
      </c>
      <c r="B32" t="s">
        <v>15</v>
      </c>
      <c r="C32" t="s">
        <v>16</v>
      </c>
    </row>
    <row r="33" spans="1:3" ht="15">
      <c r="A33">
        <v>1983</v>
      </c>
      <c r="B33" t="s">
        <v>15</v>
      </c>
      <c r="C33" t="s">
        <v>16</v>
      </c>
    </row>
    <row r="34" spans="1:3" ht="15">
      <c r="A34">
        <v>1982</v>
      </c>
      <c r="B34" t="s">
        <v>15</v>
      </c>
      <c r="C34" t="s">
        <v>16</v>
      </c>
    </row>
    <row r="35" spans="1:3" ht="15">
      <c r="A35">
        <v>1981</v>
      </c>
      <c r="B35" t="s">
        <v>15</v>
      </c>
      <c r="C35" t="s">
        <v>16</v>
      </c>
    </row>
    <row r="36" spans="1:3" ht="15">
      <c r="A36">
        <v>1980</v>
      </c>
      <c r="B36" t="s">
        <v>15</v>
      </c>
      <c r="C36" t="s">
        <v>16</v>
      </c>
    </row>
    <row r="37" spans="1:3" ht="15">
      <c r="A37">
        <v>1979</v>
      </c>
      <c r="B37" t="s">
        <v>19</v>
      </c>
      <c r="C37" t="s">
        <v>16</v>
      </c>
    </row>
    <row r="38" spans="1:3" ht="15">
      <c r="A38">
        <v>1978</v>
      </c>
      <c r="B38" t="s">
        <v>19</v>
      </c>
      <c r="C38" t="s">
        <v>16</v>
      </c>
    </row>
    <row r="39" spans="1:3" ht="15">
      <c r="A39">
        <v>1977</v>
      </c>
      <c r="B39" t="s">
        <v>19</v>
      </c>
      <c r="C39" t="s">
        <v>16</v>
      </c>
    </row>
    <row r="40" spans="1:3" ht="15">
      <c r="A40">
        <v>1976</v>
      </c>
      <c r="B40" t="s">
        <v>19</v>
      </c>
      <c r="C40" t="s">
        <v>16</v>
      </c>
    </row>
    <row r="41" spans="1:3" ht="15">
      <c r="A41">
        <v>1975</v>
      </c>
      <c r="B41" t="s">
        <v>19</v>
      </c>
      <c r="C41" t="s">
        <v>16</v>
      </c>
    </row>
    <row r="42" spans="1:3" ht="15">
      <c r="A42">
        <v>1974</v>
      </c>
      <c r="B42" t="s">
        <v>19</v>
      </c>
      <c r="C42" t="s">
        <v>6</v>
      </c>
    </row>
    <row r="43" spans="1:3" ht="15">
      <c r="A43">
        <v>1973</v>
      </c>
      <c r="B43" t="s">
        <v>19</v>
      </c>
      <c r="C43" t="s">
        <v>6</v>
      </c>
    </row>
    <row r="44" spans="1:3" ht="15">
      <c r="A44">
        <v>1972</v>
      </c>
      <c r="B44" t="s">
        <v>19</v>
      </c>
      <c r="C44" t="s">
        <v>6</v>
      </c>
    </row>
    <row r="45" spans="1:3" ht="15">
      <c r="A45">
        <v>1971</v>
      </c>
      <c r="B45" t="s">
        <v>19</v>
      </c>
      <c r="C45" t="s">
        <v>6</v>
      </c>
    </row>
    <row r="46" spans="1:3" ht="15">
      <c r="A46">
        <v>1970</v>
      </c>
      <c r="B46" t="s">
        <v>19</v>
      </c>
      <c r="C46" t="s">
        <v>6</v>
      </c>
    </row>
    <row r="47" spans="1:3" ht="15">
      <c r="A47">
        <v>1969</v>
      </c>
      <c r="B47" t="s">
        <v>20</v>
      </c>
      <c r="C47" t="s">
        <v>6</v>
      </c>
    </row>
    <row r="48" spans="1:3" ht="15">
      <c r="A48">
        <v>1968</v>
      </c>
      <c r="B48" t="s">
        <v>20</v>
      </c>
      <c r="C48" t="s">
        <v>6</v>
      </c>
    </row>
    <row r="49" spans="1:3" ht="15">
      <c r="A49">
        <v>1967</v>
      </c>
      <c r="B49" t="s">
        <v>20</v>
      </c>
      <c r="C49" t="s">
        <v>6</v>
      </c>
    </row>
    <row r="50" spans="1:3" ht="15">
      <c r="A50">
        <v>1966</v>
      </c>
      <c r="B50" t="s">
        <v>20</v>
      </c>
      <c r="C50" t="s">
        <v>6</v>
      </c>
    </row>
    <row r="51" spans="1:3" ht="15">
      <c r="A51">
        <v>1965</v>
      </c>
      <c r="B51" t="s">
        <v>20</v>
      </c>
      <c r="C51" t="s">
        <v>6</v>
      </c>
    </row>
    <row r="52" spans="1:3" ht="15">
      <c r="A52">
        <v>1964</v>
      </c>
      <c r="B52" t="s">
        <v>20</v>
      </c>
      <c r="C52" t="s">
        <v>14</v>
      </c>
    </row>
    <row r="53" spans="1:3" ht="15">
      <c r="A53">
        <v>1963</v>
      </c>
      <c r="B53" t="s">
        <v>20</v>
      </c>
      <c r="C53" t="s">
        <v>14</v>
      </c>
    </row>
    <row r="54" spans="1:3" ht="15">
      <c r="A54">
        <v>1962</v>
      </c>
      <c r="B54" t="s">
        <v>20</v>
      </c>
      <c r="C54" t="s">
        <v>14</v>
      </c>
    </row>
    <row r="55" spans="1:3" ht="15">
      <c r="A55">
        <v>1961</v>
      </c>
      <c r="B55" t="s">
        <v>20</v>
      </c>
      <c r="C55" t="s">
        <v>14</v>
      </c>
    </row>
    <row r="56" spans="1:3" ht="15">
      <c r="A56">
        <v>1960</v>
      </c>
      <c r="B56" t="s">
        <v>20</v>
      </c>
      <c r="C56" t="s">
        <v>14</v>
      </c>
    </row>
    <row r="57" spans="1:3" ht="15">
      <c r="A57">
        <v>1959</v>
      </c>
      <c r="B57" t="s">
        <v>22</v>
      </c>
      <c r="C57" t="s">
        <v>14</v>
      </c>
    </row>
    <row r="58" spans="1:3" ht="15">
      <c r="A58">
        <v>1958</v>
      </c>
      <c r="B58" t="s">
        <v>22</v>
      </c>
      <c r="C58" t="s">
        <v>14</v>
      </c>
    </row>
    <row r="59" spans="1:3" ht="15">
      <c r="A59">
        <v>1957</v>
      </c>
      <c r="B59" t="s">
        <v>22</v>
      </c>
      <c r="C59" t="s">
        <v>14</v>
      </c>
    </row>
    <row r="60" spans="1:3" ht="15">
      <c r="A60">
        <v>1956</v>
      </c>
      <c r="B60" t="s">
        <v>22</v>
      </c>
      <c r="C60" t="s">
        <v>14</v>
      </c>
    </row>
    <row r="61" spans="1:3" ht="15">
      <c r="A61">
        <v>1955</v>
      </c>
      <c r="B61" t="s">
        <v>22</v>
      </c>
      <c r="C61" t="s">
        <v>14</v>
      </c>
    </row>
    <row r="62" spans="1:3" ht="15">
      <c r="A62">
        <v>1954</v>
      </c>
      <c r="B62" t="s">
        <v>22</v>
      </c>
      <c r="C62" t="s">
        <v>13</v>
      </c>
    </row>
    <row r="63" spans="1:3" ht="15">
      <c r="A63">
        <v>1953</v>
      </c>
      <c r="B63" t="s">
        <v>22</v>
      </c>
      <c r="C63" t="s">
        <v>13</v>
      </c>
    </row>
    <row r="64" spans="1:3" ht="15">
      <c r="A64">
        <v>1952</v>
      </c>
      <c r="B64" t="s">
        <v>22</v>
      </c>
      <c r="C64" t="s">
        <v>13</v>
      </c>
    </row>
    <row r="65" spans="1:3" ht="15">
      <c r="A65">
        <v>1951</v>
      </c>
      <c r="B65" t="s">
        <v>22</v>
      </c>
      <c r="C65" t="s">
        <v>13</v>
      </c>
    </row>
    <row r="66" spans="1:3" ht="15">
      <c r="A66">
        <v>1950</v>
      </c>
      <c r="B66" t="s">
        <v>22</v>
      </c>
      <c r="C66" t="s">
        <v>13</v>
      </c>
    </row>
    <row r="67" spans="1:3" ht="15">
      <c r="A67">
        <v>1949</v>
      </c>
      <c r="B67" t="s">
        <v>22</v>
      </c>
      <c r="C67" t="s">
        <v>13</v>
      </c>
    </row>
    <row r="68" spans="1:3" ht="15">
      <c r="A68">
        <v>1948</v>
      </c>
      <c r="B68" t="s">
        <v>22</v>
      </c>
      <c r="C68" t="s">
        <v>13</v>
      </c>
    </row>
    <row r="69" spans="1:3" ht="15">
      <c r="A69">
        <v>1947</v>
      </c>
      <c r="B69" t="s">
        <v>22</v>
      </c>
      <c r="C69" t="s">
        <v>13</v>
      </c>
    </row>
    <row r="70" spans="1:3" ht="15">
      <c r="A70">
        <v>1946</v>
      </c>
      <c r="B70" t="s">
        <v>22</v>
      </c>
      <c r="C70" t="s">
        <v>13</v>
      </c>
    </row>
    <row r="71" spans="1:3" ht="15">
      <c r="A71">
        <v>1945</v>
      </c>
      <c r="B71" t="s">
        <v>22</v>
      </c>
      <c r="C71" t="s">
        <v>13</v>
      </c>
    </row>
    <row r="72" spans="1:3" ht="15">
      <c r="A72">
        <v>1944</v>
      </c>
      <c r="B72" t="s">
        <v>22</v>
      </c>
      <c r="C72" t="s">
        <v>12</v>
      </c>
    </row>
    <row r="73" spans="1:3" ht="15">
      <c r="A73">
        <v>1943</v>
      </c>
      <c r="B73" t="s">
        <v>22</v>
      </c>
      <c r="C73" t="s">
        <v>12</v>
      </c>
    </row>
    <row r="74" spans="1:3" ht="15">
      <c r="A74">
        <v>1942</v>
      </c>
      <c r="B74" t="s">
        <v>22</v>
      </c>
      <c r="C74" t="s">
        <v>12</v>
      </c>
    </row>
    <row r="75" spans="1:3" ht="15">
      <c r="A75">
        <v>1941</v>
      </c>
      <c r="B75" t="s">
        <v>22</v>
      </c>
      <c r="C75" t="s">
        <v>12</v>
      </c>
    </row>
    <row r="76" spans="1:3" ht="15">
      <c r="A76">
        <v>1940</v>
      </c>
      <c r="B76" t="s">
        <v>22</v>
      </c>
      <c r="C76" t="s">
        <v>12</v>
      </c>
    </row>
    <row r="77" spans="1:3" ht="15">
      <c r="A77">
        <v>1939</v>
      </c>
      <c r="B77" t="s">
        <v>22</v>
      </c>
      <c r="C77" t="s">
        <v>12</v>
      </c>
    </row>
    <row r="78" spans="1:3" ht="15">
      <c r="A78">
        <v>1938</v>
      </c>
      <c r="B78" t="s">
        <v>22</v>
      </c>
      <c r="C78" t="s">
        <v>12</v>
      </c>
    </row>
    <row r="79" spans="1:3" ht="15">
      <c r="A79">
        <v>1937</v>
      </c>
      <c r="B79" t="s">
        <v>22</v>
      </c>
      <c r="C79" t="s">
        <v>12</v>
      </c>
    </row>
    <row r="80" spans="1:3" ht="15">
      <c r="A80">
        <v>1936</v>
      </c>
      <c r="B80" t="s">
        <v>22</v>
      </c>
      <c r="C80" t="s">
        <v>12</v>
      </c>
    </row>
    <row r="81" spans="1:3" ht="15">
      <c r="A81">
        <v>1935</v>
      </c>
      <c r="B81" t="s">
        <v>22</v>
      </c>
      <c r="C81" t="s">
        <v>12</v>
      </c>
    </row>
    <row r="82" spans="1:3" ht="15">
      <c r="A82">
        <v>1934</v>
      </c>
      <c r="B82" t="s">
        <v>22</v>
      </c>
      <c r="C82" t="s">
        <v>12</v>
      </c>
    </row>
    <row r="83" spans="1:3" ht="15">
      <c r="A83">
        <v>1933</v>
      </c>
      <c r="B83" t="s">
        <v>22</v>
      </c>
      <c r="C83" t="s">
        <v>12</v>
      </c>
    </row>
    <row r="84" spans="1:3" ht="15">
      <c r="A84">
        <v>1932</v>
      </c>
      <c r="B84" t="s">
        <v>22</v>
      </c>
      <c r="C84" t="s">
        <v>12</v>
      </c>
    </row>
    <row r="85" spans="1:3" ht="15">
      <c r="A85">
        <v>1931</v>
      </c>
      <c r="B85" t="s">
        <v>22</v>
      </c>
      <c r="C85" t="s">
        <v>12</v>
      </c>
    </row>
    <row r="86" spans="1:3" ht="15">
      <c r="A86">
        <v>1930</v>
      </c>
      <c r="B86" t="s">
        <v>22</v>
      </c>
      <c r="C86" t="s">
        <v>12</v>
      </c>
    </row>
    <row r="87" spans="1:3" ht="15">
      <c r="A87">
        <v>1929</v>
      </c>
      <c r="B87" t="s">
        <v>22</v>
      </c>
      <c r="C87" t="s">
        <v>12</v>
      </c>
    </row>
    <row r="88" spans="1:3" ht="15">
      <c r="A88">
        <v>1928</v>
      </c>
      <c r="B88" t="s">
        <v>22</v>
      </c>
      <c r="C88" t="s">
        <v>12</v>
      </c>
    </row>
    <row r="89" spans="1:3" ht="15">
      <c r="A89">
        <v>1927</v>
      </c>
      <c r="B89" t="s">
        <v>22</v>
      </c>
      <c r="C89" t="s">
        <v>12</v>
      </c>
    </row>
    <row r="90" spans="1:3" ht="15">
      <c r="A90">
        <v>1926</v>
      </c>
      <c r="B90" t="s">
        <v>22</v>
      </c>
      <c r="C90" t="s">
        <v>12</v>
      </c>
    </row>
    <row r="91" spans="1:3" ht="15">
      <c r="A91">
        <v>1925</v>
      </c>
      <c r="B91" t="s">
        <v>22</v>
      </c>
      <c r="C91" t="s">
        <v>12</v>
      </c>
    </row>
    <row r="92" spans="1:3" ht="15">
      <c r="A92">
        <v>1924</v>
      </c>
      <c r="B92" t="s">
        <v>22</v>
      </c>
      <c r="C92" t="s">
        <v>12</v>
      </c>
    </row>
    <row r="93" spans="1:3" ht="15">
      <c r="A93">
        <v>1923</v>
      </c>
      <c r="B93" t="s">
        <v>22</v>
      </c>
      <c r="C93" t="s">
        <v>12</v>
      </c>
    </row>
    <row r="94" spans="1:3" ht="15">
      <c r="A94">
        <v>1922</v>
      </c>
      <c r="B94" t="s">
        <v>22</v>
      </c>
      <c r="C94" t="s">
        <v>12</v>
      </c>
    </row>
    <row r="95" spans="1:3" ht="15">
      <c r="A95">
        <v>1921</v>
      </c>
      <c r="B95" t="s">
        <v>22</v>
      </c>
      <c r="C95" t="s">
        <v>12</v>
      </c>
    </row>
    <row r="96" spans="1:3" ht="15">
      <c r="A96">
        <v>1920</v>
      </c>
      <c r="B96" t="s">
        <v>22</v>
      </c>
      <c r="C96" t="s">
        <v>12</v>
      </c>
    </row>
    <row r="97" spans="1:3" ht="15">
      <c r="A97">
        <v>1919</v>
      </c>
      <c r="B97" t="s">
        <v>22</v>
      </c>
      <c r="C97" t="s">
        <v>12</v>
      </c>
    </row>
    <row r="98" spans="1:3" ht="15">
      <c r="A98">
        <v>1918</v>
      </c>
      <c r="B98" t="s">
        <v>22</v>
      </c>
      <c r="C98" t="s">
        <v>12</v>
      </c>
    </row>
    <row r="99" spans="1:3" ht="15">
      <c r="A99">
        <v>1917</v>
      </c>
      <c r="B99" t="s">
        <v>22</v>
      </c>
      <c r="C99" t="s">
        <v>12</v>
      </c>
    </row>
    <row r="100" spans="1:3" ht="15">
      <c r="A100">
        <v>1916</v>
      </c>
      <c r="B100" t="s">
        <v>22</v>
      </c>
      <c r="C100" t="s">
        <v>12</v>
      </c>
    </row>
    <row r="101" spans="1:3" ht="15">
      <c r="A101">
        <v>1915</v>
      </c>
      <c r="B101" t="s">
        <v>22</v>
      </c>
      <c r="C101" t="s">
        <v>12</v>
      </c>
    </row>
    <row r="102" spans="1:3" ht="15">
      <c r="A102">
        <v>1914</v>
      </c>
      <c r="B102" t="s">
        <v>22</v>
      </c>
      <c r="C102" t="s">
        <v>12</v>
      </c>
    </row>
    <row r="103" spans="1:3" ht="15">
      <c r="A103">
        <v>1913</v>
      </c>
      <c r="B103" t="s">
        <v>22</v>
      </c>
      <c r="C103" t="s">
        <v>12</v>
      </c>
    </row>
    <row r="104" spans="1:3" ht="15">
      <c r="A104">
        <v>1912</v>
      </c>
      <c r="B104" t="s">
        <v>22</v>
      </c>
      <c r="C104" t="s">
        <v>12</v>
      </c>
    </row>
    <row r="105" spans="1:3" ht="15">
      <c r="A105">
        <v>1911</v>
      </c>
      <c r="B105" t="s">
        <v>22</v>
      </c>
      <c r="C105" t="s">
        <v>12</v>
      </c>
    </row>
    <row r="106" spans="1:3" ht="15">
      <c r="A106">
        <v>1910</v>
      </c>
      <c r="B106" t="s">
        <v>22</v>
      </c>
      <c r="C106" t="s">
        <v>12</v>
      </c>
    </row>
    <row r="107" spans="1:3" ht="15">
      <c r="A107">
        <v>1909</v>
      </c>
      <c r="B107" t="s">
        <v>22</v>
      </c>
      <c r="C107" t="s">
        <v>12</v>
      </c>
    </row>
    <row r="108" spans="1:3" ht="15">
      <c r="A108">
        <v>1908</v>
      </c>
      <c r="B108" t="s">
        <v>22</v>
      </c>
      <c r="C108" t="s">
        <v>12</v>
      </c>
    </row>
    <row r="109" spans="1:3" ht="15">
      <c r="A109">
        <v>1907</v>
      </c>
      <c r="B109" t="s">
        <v>22</v>
      </c>
      <c r="C109" t="s">
        <v>12</v>
      </c>
    </row>
    <row r="110" spans="1:3" ht="15">
      <c r="A110">
        <v>1906</v>
      </c>
      <c r="B110" t="s">
        <v>22</v>
      </c>
      <c r="C110" t="s">
        <v>12</v>
      </c>
    </row>
    <row r="111" spans="1:3" ht="15">
      <c r="A111">
        <v>1905</v>
      </c>
      <c r="B111" t="s">
        <v>22</v>
      </c>
      <c r="C111" t="s">
        <v>12</v>
      </c>
    </row>
    <row r="112" spans="1:3" ht="15">
      <c r="A112">
        <v>1904</v>
      </c>
      <c r="B112" t="s">
        <v>22</v>
      </c>
      <c r="C112" t="s">
        <v>12</v>
      </c>
    </row>
    <row r="113" spans="1:3" ht="15">
      <c r="A113">
        <v>1903</v>
      </c>
      <c r="B113" t="s">
        <v>22</v>
      </c>
      <c r="C113" t="s">
        <v>12</v>
      </c>
    </row>
    <row r="114" spans="1:3" ht="15">
      <c r="A114">
        <v>1902</v>
      </c>
      <c r="B114" t="s">
        <v>22</v>
      </c>
      <c r="C114" t="s">
        <v>12</v>
      </c>
    </row>
    <row r="115" spans="1:3" ht="15">
      <c r="A115">
        <v>1901</v>
      </c>
      <c r="B115" t="s">
        <v>22</v>
      </c>
      <c r="C115" t="s">
        <v>12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Telefonica Czech Republic,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Tučan Jindřich 55324</dc:creator>
  <cp:keywords/>
  <dc:description/>
  <cp:lastModifiedBy>Schovánek Petr 30539</cp:lastModifiedBy>
  <cp:lastPrinted>2014-07-16T13:11:11Z</cp:lastPrinted>
  <dcterms:created xsi:type="dcterms:W3CDTF">2013-07-15T18:59:30Z</dcterms:created>
  <dcterms:modified xsi:type="dcterms:W3CDTF">2014-07-26T13:09:22Z</dcterms:modified>
  <cp:category/>
  <cp:version/>
  <cp:contentType/>
  <cp:contentStatus/>
</cp:coreProperties>
</file>