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rov\Kopec\"/>
    </mc:Choice>
  </mc:AlternateContent>
  <bookViews>
    <workbookView xWindow="0" yWindow="0" windowWidth="14370" windowHeight="7395" firstSheet="1" activeTab="1"/>
  </bookViews>
  <sheets>
    <sheet name="Startovka (2)" sheetId="5" state="hidden" r:id="rId1"/>
    <sheet name="Absolutní" sheetId="1" r:id="rId2"/>
    <sheet name="Po Kategoriích" sheetId="7" r:id="rId3"/>
    <sheet name="Cíl" sheetId="2" r:id="rId4"/>
    <sheet name="Power View1" sheetId="6" r:id="rId5"/>
    <sheet name="Kategorie" sheetId="4" state="hidden" r:id="rId6"/>
  </sheets>
  <definedNames>
    <definedName name="_xlcn.WorksheetConnection_Tabulka1" hidden="1">Tabulka1[]</definedName>
    <definedName name="_xlnm.Print_Area" localSheetId="4">'Power View1'!$Z$1001:$Z$1002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Tabulka1" name="Tabulka1" connection="WorksheetConnection_Tabulka1"/>
        </x15:modelTables>
      </x15:dataModel>
    </ext>
  </extLst>
</workbook>
</file>

<file path=xl/calcChain.xml><?xml version="1.0" encoding="utf-8"?>
<calcChain xmlns="http://schemas.openxmlformats.org/spreadsheetml/2006/main">
  <c r="I87" i="7" l="1"/>
  <c r="I120" i="7"/>
  <c r="G120" i="7"/>
  <c r="H120" i="7" s="1"/>
  <c r="I113" i="7"/>
  <c r="G113" i="7"/>
  <c r="F113" i="7"/>
  <c r="I86" i="7"/>
  <c r="G86" i="7"/>
  <c r="H86" i="7" s="1"/>
  <c r="I93" i="7"/>
  <c r="H93" i="7"/>
  <c r="G93" i="7"/>
  <c r="I108" i="7"/>
  <c r="G108" i="7"/>
  <c r="H108" i="7" s="1"/>
  <c r="I85" i="7"/>
  <c r="G85" i="7"/>
  <c r="F85" i="7"/>
  <c r="I107" i="7"/>
  <c r="G107" i="7"/>
  <c r="H107" i="7" s="1"/>
  <c r="I106" i="7"/>
  <c r="G106" i="7"/>
  <c r="H106" i="7" s="1"/>
  <c r="I92" i="7"/>
  <c r="G92" i="7"/>
  <c r="H92" i="7" s="1"/>
  <c r="I5" i="7"/>
  <c r="G5" i="7"/>
  <c r="F5" i="7"/>
  <c r="I91" i="7"/>
  <c r="G91" i="7"/>
  <c r="H91" i="7" s="1"/>
  <c r="I90" i="7"/>
  <c r="H90" i="7"/>
  <c r="G90" i="7"/>
  <c r="I89" i="7"/>
  <c r="H89" i="7"/>
  <c r="G89" i="7"/>
  <c r="I84" i="7"/>
  <c r="G84" i="7"/>
  <c r="H84" i="7" s="1"/>
  <c r="I112" i="7"/>
  <c r="G112" i="7"/>
  <c r="F112" i="7"/>
  <c r="H112" i="7" s="1"/>
  <c r="I67" i="7"/>
  <c r="G67" i="7"/>
  <c r="H67" i="7" s="1"/>
  <c r="I100" i="7"/>
  <c r="G100" i="7"/>
  <c r="H100" i="7" s="1"/>
  <c r="I83" i="7"/>
  <c r="G83" i="7"/>
  <c r="H83" i="7" s="1"/>
  <c r="I82" i="7"/>
  <c r="G82" i="7"/>
  <c r="H82" i="7" s="1"/>
  <c r="I81" i="7"/>
  <c r="G81" i="7"/>
  <c r="H81" i="7" s="1"/>
  <c r="F81" i="7"/>
  <c r="I119" i="7"/>
  <c r="H119" i="7"/>
  <c r="G119" i="7"/>
  <c r="I80" i="7"/>
  <c r="G80" i="7"/>
  <c r="H80" i="7" s="1"/>
  <c r="I79" i="7"/>
  <c r="G79" i="7"/>
  <c r="H79" i="7" s="1"/>
  <c r="I118" i="7"/>
  <c r="H118" i="7"/>
  <c r="G118" i="7"/>
  <c r="I50" i="7"/>
  <c r="H50" i="7"/>
  <c r="G50" i="7"/>
  <c r="I49" i="7"/>
  <c r="G49" i="7"/>
  <c r="H49" i="7" s="1"/>
  <c r="I4" i="7"/>
  <c r="G4" i="7"/>
  <c r="H4" i="7" s="1"/>
  <c r="I66" i="7"/>
  <c r="H66" i="7"/>
  <c r="G66" i="7"/>
  <c r="I10" i="7"/>
  <c r="H10" i="7"/>
  <c r="G10" i="7"/>
  <c r="I9" i="7"/>
  <c r="G9" i="7"/>
  <c r="H9" i="7" s="1"/>
  <c r="I78" i="7"/>
  <c r="G78" i="7"/>
  <c r="H78" i="7" s="1"/>
  <c r="I117" i="7"/>
  <c r="G117" i="7"/>
  <c r="F117" i="7"/>
  <c r="I105" i="7"/>
  <c r="H105" i="7"/>
  <c r="G105" i="7"/>
  <c r="I77" i="7"/>
  <c r="G77" i="7"/>
  <c r="H77" i="7" s="1"/>
  <c r="I65" i="7"/>
  <c r="G65" i="7"/>
  <c r="F65" i="7"/>
  <c r="H65" i="7" s="1"/>
  <c r="I111" i="7"/>
  <c r="H111" i="7"/>
  <c r="G111" i="7"/>
  <c r="I48" i="7"/>
  <c r="H48" i="7"/>
  <c r="G48" i="7"/>
  <c r="I116" i="7"/>
  <c r="G116" i="7"/>
  <c r="H116" i="7" s="1"/>
  <c r="I64" i="7"/>
  <c r="G64" i="7"/>
  <c r="F64" i="7"/>
  <c r="H64" i="7" s="1"/>
  <c r="I99" i="7"/>
  <c r="H99" i="7"/>
  <c r="G99" i="7"/>
  <c r="I76" i="7"/>
  <c r="G76" i="7"/>
  <c r="H76" i="7" s="1"/>
  <c r="I47" i="7"/>
  <c r="G47" i="7"/>
  <c r="H47" i="7" s="1"/>
  <c r="I63" i="7"/>
  <c r="G63" i="7"/>
  <c r="H63" i="7" s="1"/>
  <c r="I88" i="7"/>
  <c r="G88" i="7"/>
  <c r="H88" i="7" s="1"/>
  <c r="I104" i="7"/>
  <c r="G104" i="7"/>
  <c r="F104" i="7"/>
  <c r="I62" i="7"/>
  <c r="H62" i="7"/>
  <c r="G62" i="7"/>
  <c r="I46" i="7"/>
  <c r="H46" i="7"/>
  <c r="G46" i="7"/>
  <c r="I75" i="7"/>
  <c r="G75" i="7"/>
  <c r="H75" i="7" s="1"/>
  <c r="I61" i="7"/>
  <c r="G61" i="7"/>
  <c r="H61" i="7" s="1"/>
  <c r="F61" i="7"/>
  <c r="I103" i="7"/>
  <c r="G103" i="7"/>
  <c r="H103" i="7" s="1"/>
  <c r="I74" i="7"/>
  <c r="H74" i="7"/>
  <c r="G74" i="7"/>
  <c r="F74" i="7"/>
  <c r="I98" i="7"/>
  <c r="H98" i="7"/>
  <c r="G98" i="7"/>
  <c r="I110" i="7"/>
  <c r="G110" i="7"/>
  <c r="F110" i="7"/>
  <c r="H110" i="7" s="1"/>
  <c r="I73" i="7"/>
  <c r="G73" i="7"/>
  <c r="H73" i="7" s="1"/>
  <c r="F73" i="7"/>
  <c r="I72" i="7"/>
  <c r="G72" i="7"/>
  <c r="H72" i="7" s="1"/>
  <c r="I109" i="7"/>
  <c r="H109" i="7"/>
  <c r="G109" i="7"/>
  <c r="I115" i="7"/>
  <c r="H115" i="7"/>
  <c r="G115" i="7"/>
  <c r="I8" i="7"/>
  <c r="G8" i="7"/>
  <c r="H8" i="7" s="1"/>
  <c r="I7" i="7"/>
  <c r="G7" i="7"/>
  <c r="H7" i="7" s="1"/>
  <c r="I45" i="7"/>
  <c r="G45" i="7"/>
  <c r="H45" i="7" s="1"/>
  <c r="I44" i="7"/>
  <c r="H44" i="7"/>
  <c r="G44" i="7"/>
  <c r="F44" i="7"/>
  <c r="I60" i="7"/>
  <c r="H60" i="7"/>
  <c r="G60" i="7"/>
  <c r="I114" i="7"/>
  <c r="G114" i="7"/>
  <c r="H114" i="7" s="1"/>
  <c r="I34" i="7"/>
  <c r="G34" i="7"/>
  <c r="H34" i="7" s="1"/>
  <c r="I97" i="7"/>
  <c r="H97" i="7"/>
  <c r="G97" i="7"/>
  <c r="I96" i="7"/>
  <c r="G96" i="7"/>
  <c r="F96" i="7"/>
  <c r="I102" i="7"/>
  <c r="G102" i="7"/>
  <c r="H102" i="7" s="1"/>
  <c r="I71" i="7"/>
  <c r="H71" i="7"/>
  <c r="G71" i="7"/>
  <c r="I33" i="7"/>
  <c r="G33" i="7"/>
  <c r="H33" i="7" s="1"/>
  <c r="I59" i="7"/>
  <c r="G59" i="7"/>
  <c r="F59" i="7"/>
  <c r="H59" i="7" s="1"/>
  <c r="I3" i="7"/>
  <c r="G3" i="7"/>
  <c r="H3" i="7" s="1"/>
  <c r="I2" i="7"/>
  <c r="G2" i="7"/>
  <c r="H2" i="7" s="1"/>
  <c r="I95" i="7"/>
  <c r="G95" i="7"/>
  <c r="H95" i="7" s="1"/>
  <c r="I58" i="7"/>
  <c r="H58" i="7"/>
  <c r="G58" i="7"/>
  <c r="F58" i="7"/>
  <c r="I32" i="7"/>
  <c r="G32" i="7"/>
  <c r="H32" i="7" s="1"/>
  <c r="F32" i="7"/>
  <c r="I57" i="7"/>
  <c r="G57" i="7"/>
  <c r="F57" i="7"/>
  <c r="I94" i="7"/>
  <c r="G94" i="7"/>
  <c r="F94" i="7"/>
  <c r="I31" i="7"/>
  <c r="H31" i="7"/>
  <c r="G31" i="7"/>
  <c r="I56" i="7"/>
  <c r="G56" i="7"/>
  <c r="F56" i="7"/>
  <c r="I43" i="7"/>
  <c r="G43" i="7"/>
  <c r="F43" i="7"/>
  <c r="I70" i="7"/>
  <c r="G70" i="7"/>
  <c r="H70" i="7" s="1"/>
  <c r="I30" i="7"/>
  <c r="G30" i="7"/>
  <c r="H30" i="7" s="1"/>
  <c r="I55" i="7"/>
  <c r="G55" i="7"/>
  <c r="H55" i="7" s="1"/>
  <c r="F55" i="7"/>
  <c r="I29" i="7"/>
  <c r="G29" i="7"/>
  <c r="F29" i="7"/>
  <c r="I28" i="7"/>
  <c r="G28" i="7"/>
  <c r="H28" i="7" s="1"/>
  <c r="I69" i="7"/>
  <c r="H69" i="7"/>
  <c r="G69" i="7"/>
  <c r="I27" i="7"/>
  <c r="G27" i="7"/>
  <c r="H27" i="7" s="1"/>
  <c r="I42" i="7"/>
  <c r="G42" i="7"/>
  <c r="H42" i="7" s="1"/>
  <c r="I68" i="7"/>
  <c r="G68" i="7"/>
  <c r="H68" i="7" s="1"/>
  <c r="I54" i="7"/>
  <c r="G54" i="7"/>
  <c r="H54" i="7" s="1"/>
  <c r="F54" i="7"/>
  <c r="I41" i="7"/>
  <c r="G41" i="7"/>
  <c r="H41" i="7" s="1"/>
  <c r="I53" i="7"/>
  <c r="G53" i="7"/>
  <c r="F53" i="7"/>
  <c r="I6" i="7"/>
  <c r="H6" i="7"/>
  <c r="G6" i="7"/>
  <c r="I26" i="7"/>
  <c r="G26" i="7"/>
  <c r="H26" i="7" s="1"/>
  <c r="I25" i="7"/>
  <c r="H25" i="7"/>
  <c r="G25" i="7"/>
  <c r="I24" i="7"/>
  <c r="G24" i="7"/>
  <c r="H24" i="7" s="1"/>
  <c r="I40" i="7"/>
  <c r="G40" i="7"/>
  <c r="F40" i="7"/>
  <c r="H40" i="7" s="1"/>
  <c r="I23" i="7"/>
  <c r="H23" i="7"/>
  <c r="G23" i="7"/>
  <c r="I52" i="7"/>
  <c r="G52" i="7"/>
  <c r="F52" i="7"/>
  <c r="I22" i="7"/>
  <c r="G22" i="7"/>
  <c r="H22" i="7" s="1"/>
  <c r="I39" i="7"/>
  <c r="G39" i="7"/>
  <c r="H39" i="7" s="1"/>
  <c r="I51" i="7"/>
  <c r="G51" i="7"/>
  <c r="H51" i="7" s="1"/>
  <c r="I21" i="7"/>
  <c r="G21" i="7"/>
  <c r="H21" i="7" s="1"/>
  <c r="F21" i="7"/>
  <c r="I20" i="7"/>
  <c r="H20" i="7"/>
  <c r="G20" i="7"/>
  <c r="I38" i="7"/>
  <c r="G38" i="7"/>
  <c r="H38" i="7" s="1"/>
  <c r="I37" i="7"/>
  <c r="G37" i="7"/>
  <c r="F37" i="7"/>
  <c r="H37" i="7" s="1"/>
  <c r="I36" i="7"/>
  <c r="G36" i="7"/>
  <c r="H36" i="7" s="1"/>
  <c r="F36" i="7"/>
  <c r="I101" i="7"/>
  <c r="G101" i="7"/>
  <c r="H101" i="7" s="1"/>
  <c r="F101" i="7"/>
  <c r="I19" i="7"/>
  <c r="G19" i="7"/>
  <c r="F19" i="7"/>
  <c r="I35" i="7"/>
  <c r="G35" i="7"/>
  <c r="H35" i="7" s="1"/>
  <c r="I18" i="7"/>
  <c r="G18" i="7"/>
  <c r="F18" i="7"/>
  <c r="I17" i="7"/>
  <c r="G17" i="7"/>
  <c r="H17" i="7" s="1"/>
  <c r="I16" i="7"/>
  <c r="G16" i="7"/>
  <c r="F16" i="7"/>
  <c r="I15" i="7"/>
  <c r="G15" i="7"/>
  <c r="H15" i="7" s="1"/>
  <c r="I14" i="7"/>
  <c r="G14" i="7"/>
  <c r="H14" i="7" s="1"/>
  <c r="I13" i="7"/>
  <c r="G13" i="7"/>
  <c r="F13" i="7"/>
  <c r="I12" i="7"/>
  <c r="G12" i="7"/>
  <c r="H12" i="7" s="1"/>
  <c r="I11" i="7"/>
  <c r="G11" i="7"/>
  <c r="H11" i="7" s="1"/>
  <c r="F43" i="1"/>
  <c r="F36" i="1"/>
  <c r="F11" i="1"/>
  <c r="F13" i="1"/>
  <c r="F12" i="1"/>
  <c r="F9" i="1"/>
  <c r="F69" i="1"/>
  <c r="F46" i="1"/>
  <c r="F71" i="1"/>
  <c r="F23" i="1"/>
  <c r="F14" i="1"/>
  <c r="F41" i="1"/>
  <c r="F118" i="1"/>
  <c r="F54" i="1"/>
  <c r="F100" i="1"/>
  <c r="F75" i="1"/>
  <c r="F59" i="1"/>
  <c r="F88" i="1"/>
  <c r="F66" i="1"/>
  <c r="F21" i="1"/>
  <c r="F40" i="1"/>
  <c r="F50" i="1"/>
  <c r="F45" i="1"/>
  <c r="F114" i="1"/>
  <c r="F81" i="1"/>
  <c r="F17" i="1"/>
  <c r="F110" i="1"/>
  <c r="F67" i="1"/>
  <c r="F85" i="1"/>
  <c r="F44" i="1"/>
  <c r="F105" i="1"/>
  <c r="F28" i="1"/>
  <c r="F30" i="1"/>
  <c r="F37" i="1"/>
  <c r="F4" i="1"/>
  <c r="F7" i="1"/>
  <c r="H52" i="7" l="1"/>
  <c r="H19" i="7"/>
  <c r="J19" i="7" s="1"/>
  <c r="H29" i="7"/>
  <c r="J29" i="7" s="1"/>
  <c r="H43" i="7"/>
  <c r="H57" i="7"/>
  <c r="H96" i="7"/>
  <c r="H5" i="7"/>
  <c r="L28" i="7" s="1"/>
  <c r="H13" i="7"/>
  <c r="H16" i="7"/>
  <c r="H104" i="7"/>
  <c r="H117" i="7"/>
  <c r="J114" i="7" s="1"/>
  <c r="H113" i="7"/>
  <c r="J24" i="7"/>
  <c r="J41" i="7"/>
  <c r="J7" i="7"/>
  <c r="H18" i="7"/>
  <c r="J14" i="7" s="1"/>
  <c r="J37" i="7"/>
  <c r="J39" i="7"/>
  <c r="H56" i="7"/>
  <c r="J93" i="7"/>
  <c r="J40" i="7"/>
  <c r="J102" i="7"/>
  <c r="J88" i="7"/>
  <c r="J36" i="7"/>
  <c r="J20" i="7"/>
  <c r="J42" i="7"/>
  <c r="J3" i="7"/>
  <c r="J104" i="7"/>
  <c r="J15" i="7"/>
  <c r="J35" i="7"/>
  <c r="J31" i="7"/>
  <c r="J89" i="7"/>
  <c r="J112" i="7"/>
  <c r="J48" i="7"/>
  <c r="J91" i="7"/>
  <c r="J101" i="7"/>
  <c r="J38" i="7"/>
  <c r="J6" i="7"/>
  <c r="J27" i="7"/>
  <c r="J43" i="7"/>
  <c r="J115" i="7"/>
  <c r="J46" i="7"/>
  <c r="J117" i="7"/>
  <c r="J44" i="7"/>
  <c r="J50" i="7"/>
  <c r="J79" i="7"/>
  <c r="J108" i="7"/>
  <c r="J113" i="7"/>
  <c r="J8" i="7"/>
  <c r="J105" i="7"/>
  <c r="J84" i="7"/>
  <c r="J90" i="7"/>
  <c r="J107" i="7"/>
  <c r="H53" i="7"/>
  <c r="K7" i="7" s="1"/>
  <c r="H94" i="7"/>
  <c r="K10" i="7"/>
  <c r="J10" i="7"/>
  <c r="K119" i="7"/>
  <c r="J119" i="7"/>
  <c r="J92" i="7"/>
  <c r="H85" i="7"/>
  <c r="J72" i="7" s="1"/>
  <c r="K69" i="7"/>
  <c r="J109" i="7"/>
  <c r="J110" i="7"/>
  <c r="J75" i="7"/>
  <c r="J47" i="7"/>
  <c r="L64" i="7"/>
  <c r="J25" i="7"/>
  <c r="K42" i="7"/>
  <c r="J45" i="7"/>
  <c r="J103" i="7"/>
  <c r="J116" i="7"/>
  <c r="J111" i="7"/>
  <c r="J9" i="7"/>
  <c r="L10" i="7"/>
  <c r="J49" i="7"/>
  <c r="J118" i="7"/>
  <c r="J80" i="7"/>
  <c r="J106" i="7"/>
  <c r="J120" i="7"/>
  <c r="L97" i="7"/>
  <c r="K99" i="7"/>
  <c r="L66" i="7"/>
  <c r="G119" i="2"/>
  <c r="F119" i="2" s="1"/>
  <c r="G118" i="2"/>
  <c r="F118" i="2" s="1"/>
  <c r="G117" i="2"/>
  <c r="F117" i="2" s="1"/>
  <c r="G116" i="2"/>
  <c r="F116" i="2" s="1"/>
  <c r="G115" i="2"/>
  <c r="F115" i="2" s="1"/>
  <c r="G114" i="2"/>
  <c r="F114" i="2" s="1"/>
  <c r="G113" i="2"/>
  <c r="F113" i="2" s="1"/>
  <c r="G112" i="2"/>
  <c r="F112" i="2" s="1"/>
  <c r="G111" i="2"/>
  <c r="F111" i="2" s="1"/>
  <c r="G110" i="2"/>
  <c r="F110" i="2" s="1"/>
  <c r="G109" i="2"/>
  <c r="F109" i="2" s="1"/>
  <c r="G108" i="2"/>
  <c r="F108" i="2" s="1"/>
  <c r="G107" i="2"/>
  <c r="F107" i="2" s="1"/>
  <c r="G106" i="2"/>
  <c r="F106" i="2" s="1"/>
  <c r="G105" i="2"/>
  <c r="F105" i="2" s="1"/>
  <c r="G104" i="2"/>
  <c r="F104" i="2" s="1"/>
  <c r="G103" i="2"/>
  <c r="F103" i="2" s="1"/>
  <c r="G102" i="2"/>
  <c r="F102" i="2" s="1"/>
  <c r="G101" i="2"/>
  <c r="F101" i="2" s="1"/>
  <c r="G100" i="2"/>
  <c r="F100" i="2" s="1"/>
  <c r="G99" i="2"/>
  <c r="F99" i="2" s="1"/>
  <c r="G98" i="2"/>
  <c r="F98" i="2" s="1"/>
  <c r="G97" i="2"/>
  <c r="F97" i="2" s="1"/>
  <c r="G96" i="2"/>
  <c r="F96" i="2" s="1"/>
  <c r="G95" i="2"/>
  <c r="F95" i="2" s="1"/>
  <c r="G94" i="2"/>
  <c r="F94" i="2" s="1"/>
  <c r="G93" i="2"/>
  <c r="F93" i="2" s="1"/>
  <c r="G92" i="2"/>
  <c r="F92" i="2" s="1"/>
  <c r="G91" i="2"/>
  <c r="F91" i="2" s="1"/>
  <c r="G90" i="2"/>
  <c r="F90" i="2" s="1"/>
  <c r="G89" i="2"/>
  <c r="F89" i="2" s="1"/>
  <c r="G88" i="2"/>
  <c r="F88" i="2" s="1"/>
  <c r="G87" i="2"/>
  <c r="F87" i="2" s="1"/>
  <c r="G86" i="2"/>
  <c r="F86" i="2" s="1"/>
  <c r="G85" i="2"/>
  <c r="F85" i="2" s="1"/>
  <c r="G84" i="2"/>
  <c r="F84" i="2" s="1"/>
  <c r="G83" i="2"/>
  <c r="F83" i="2" s="1"/>
  <c r="G82" i="2"/>
  <c r="F82" i="2" s="1"/>
  <c r="G81" i="2"/>
  <c r="F81" i="2" s="1"/>
  <c r="G80" i="2"/>
  <c r="F80" i="2" s="1"/>
  <c r="G79" i="2"/>
  <c r="F79" i="2" s="1"/>
  <c r="G78" i="2"/>
  <c r="F78" i="2" s="1"/>
  <c r="G77" i="2"/>
  <c r="F77" i="2" s="1"/>
  <c r="G76" i="2"/>
  <c r="F76" i="2" s="1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 s="1"/>
  <c r="G69" i="2"/>
  <c r="F69" i="2" s="1"/>
  <c r="G68" i="2"/>
  <c r="F68" i="2" s="1"/>
  <c r="G67" i="2"/>
  <c r="F67" i="2" s="1"/>
  <c r="G66" i="2"/>
  <c r="F66" i="2" s="1"/>
  <c r="G65" i="2"/>
  <c r="F65" i="2" s="1"/>
  <c r="G64" i="2"/>
  <c r="F64" i="2" s="1"/>
  <c r="G63" i="2"/>
  <c r="F63" i="2" s="1"/>
  <c r="G62" i="2"/>
  <c r="F62" i="2" s="1"/>
  <c r="G61" i="2"/>
  <c r="F61" i="2" s="1"/>
  <c r="G60" i="2"/>
  <c r="F60" i="2" s="1"/>
  <c r="G59" i="2"/>
  <c r="F59" i="2" s="1"/>
  <c r="G58" i="2"/>
  <c r="F58" i="2" s="1"/>
  <c r="G57" i="2"/>
  <c r="F57" i="2" s="1"/>
  <c r="G56" i="2"/>
  <c r="F56" i="2" s="1"/>
  <c r="G55" i="2"/>
  <c r="F55" i="2" s="1"/>
  <c r="G54" i="2"/>
  <c r="F54" i="2" s="1"/>
  <c r="G53" i="2"/>
  <c r="F53" i="2" s="1"/>
  <c r="G52" i="2"/>
  <c r="F52" i="2" s="1"/>
  <c r="G51" i="2"/>
  <c r="F51" i="2" s="1"/>
  <c r="G50" i="2"/>
  <c r="F50" i="2" s="1"/>
  <c r="G49" i="2"/>
  <c r="F49" i="2" s="1"/>
  <c r="G48" i="2"/>
  <c r="F48" i="2" s="1"/>
  <c r="G47" i="2"/>
  <c r="F47" i="2" s="1"/>
  <c r="G46" i="2"/>
  <c r="F46" i="2" s="1"/>
  <c r="G45" i="2"/>
  <c r="F45" i="2" s="1"/>
  <c r="G44" i="2"/>
  <c r="F44" i="2" s="1"/>
  <c r="G43" i="2"/>
  <c r="F43" i="2" s="1"/>
  <c r="G42" i="2"/>
  <c r="F42" i="2" s="1"/>
  <c r="G41" i="2"/>
  <c r="F41" i="2" s="1"/>
  <c r="G40" i="2"/>
  <c r="F40" i="2" s="1"/>
  <c r="G39" i="2"/>
  <c r="F39" i="2" s="1"/>
  <c r="G38" i="2"/>
  <c r="F38" i="2" s="1"/>
  <c r="G37" i="2"/>
  <c r="F37" i="2" s="1"/>
  <c r="G36" i="2"/>
  <c r="F36" i="2" s="1"/>
  <c r="G35" i="2"/>
  <c r="F35" i="2" s="1"/>
  <c r="G34" i="2"/>
  <c r="F34" i="2" s="1"/>
  <c r="G33" i="2"/>
  <c r="F33" i="2" s="1"/>
  <c r="G32" i="2"/>
  <c r="F32" i="2" s="1"/>
  <c r="G31" i="2"/>
  <c r="F31" i="2" s="1"/>
  <c r="G30" i="2"/>
  <c r="F30" i="2" s="1"/>
  <c r="G29" i="2"/>
  <c r="F29" i="2" s="1"/>
  <c r="G28" i="2"/>
  <c r="F28" i="2" s="1"/>
  <c r="G27" i="2"/>
  <c r="F27" i="2" s="1"/>
  <c r="G26" i="2"/>
  <c r="F26" i="2" s="1"/>
  <c r="G25" i="2"/>
  <c r="F25" i="2" s="1"/>
  <c r="G24" i="2"/>
  <c r="F24" i="2" s="1"/>
  <c r="G23" i="2"/>
  <c r="F23" i="2" s="1"/>
  <c r="G22" i="2"/>
  <c r="F22" i="2" s="1"/>
  <c r="G21" i="2"/>
  <c r="F21" i="2" s="1"/>
  <c r="G20" i="2"/>
  <c r="F20" i="2" s="1"/>
  <c r="G19" i="2"/>
  <c r="F19" i="2" s="1"/>
  <c r="G18" i="2"/>
  <c r="F18" i="2" s="1"/>
  <c r="G17" i="2"/>
  <c r="F17" i="2" s="1"/>
  <c r="G16" i="2"/>
  <c r="F16" i="2" s="1"/>
  <c r="G15" i="2"/>
  <c r="F15" i="2" s="1"/>
  <c r="G14" i="2"/>
  <c r="F14" i="2" s="1"/>
  <c r="G13" i="2"/>
  <c r="F13" i="2" s="1"/>
  <c r="G12" i="2"/>
  <c r="F12" i="2" s="1"/>
  <c r="G11" i="2"/>
  <c r="F11" i="2" s="1"/>
  <c r="G10" i="2"/>
  <c r="F10" i="2" s="1"/>
  <c r="G9" i="2"/>
  <c r="F9" i="2" s="1"/>
  <c r="G8" i="2"/>
  <c r="F8" i="2" s="1"/>
  <c r="G7" i="2"/>
  <c r="F7" i="2" s="1"/>
  <c r="G6" i="2"/>
  <c r="F6" i="2" s="1"/>
  <c r="G5" i="2"/>
  <c r="F5" i="2" s="1"/>
  <c r="G4" i="2"/>
  <c r="F4" i="2" s="1"/>
  <c r="G3" i="2"/>
  <c r="F3" i="2" s="1"/>
  <c r="J64" i="7" l="1"/>
  <c r="K21" i="7"/>
  <c r="J30" i="7"/>
  <c r="J26" i="7"/>
  <c r="K67" i="7"/>
  <c r="K64" i="7"/>
  <c r="K9" i="7"/>
  <c r="K45" i="7"/>
  <c r="L62" i="7"/>
  <c r="L86" i="7"/>
  <c r="L67" i="7"/>
  <c r="J71" i="7"/>
  <c r="J33" i="7"/>
  <c r="J17" i="7"/>
  <c r="J11" i="7"/>
  <c r="J28" i="7"/>
  <c r="K38" i="7"/>
  <c r="J2" i="7"/>
  <c r="J22" i="7"/>
  <c r="L61" i="7"/>
  <c r="K120" i="7"/>
  <c r="L47" i="7"/>
  <c r="L107" i="7"/>
  <c r="J83" i="7"/>
  <c r="J86" i="7"/>
  <c r="J60" i="7"/>
  <c r="J55" i="7"/>
  <c r="J70" i="7"/>
  <c r="K58" i="7"/>
  <c r="L73" i="7"/>
  <c r="K110" i="7"/>
  <c r="J5" i="7"/>
  <c r="L92" i="7"/>
  <c r="J4" i="7"/>
  <c r="K86" i="7"/>
  <c r="K49" i="7"/>
  <c r="L80" i="7"/>
  <c r="L8" i="7"/>
  <c r="L108" i="7"/>
  <c r="J82" i="7"/>
  <c r="J66" i="7"/>
  <c r="K111" i="7"/>
  <c r="K89" i="7"/>
  <c r="L63" i="7"/>
  <c r="K103" i="7"/>
  <c r="J78" i="7"/>
  <c r="K46" i="7"/>
  <c r="K33" i="7"/>
  <c r="J23" i="7"/>
  <c r="J13" i="7"/>
  <c r="J100" i="7"/>
  <c r="J34" i="7"/>
  <c r="J21" i="7"/>
  <c r="J32" i="7"/>
  <c r="J16" i="7"/>
  <c r="L117" i="7"/>
  <c r="J95" i="7"/>
  <c r="L104" i="7"/>
  <c r="K95" i="7"/>
  <c r="K114" i="7"/>
  <c r="L29" i="7"/>
  <c r="L44" i="7"/>
  <c r="L9" i="7"/>
  <c r="L75" i="7"/>
  <c r="L2" i="7"/>
  <c r="L82" i="7"/>
  <c r="L50" i="7"/>
  <c r="K116" i="7"/>
  <c r="L71" i="7"/>
  <c r="L99" i="7"/>
  <c r="L89" i="7"/>
  <c r="L48" i="7"/>
  <c r="L109" i="7"/>
  <c r="L119" i="7"/>
  <c r="L59" i="7"/>
  <c r="K91" i="7"/>
  <c r="K92" i="7"/>
  <c r="K81" i="7"/>
  <c r="K4" i="7"/>
  <c r="K71" i="7"/>
  <c r="K107" i="7"/>
  <c r="K90" i="7"/>
  <c r="K79" i="7"/>
  <c r="J99" i="7"/>
  <c r="L115" i="7"/>
  <c r="K29" i="7"/>
  <c r="L26" i="7"/>
  <c r="L20" i="7"/>
  <c r="K17" i="7"/>
  <c r="L90" i="7"/>
  <c r="K87" i="7"/>
  <c r="K28" i="7"/>
  <c r="K3" i="7"/>
  <c r="L76" i="7"/>
  <c r="L102" i="7"/>
  <c r="K16" i="7"/>
  <c r="L94" i="7"/>
  <c r="J94" i="7"/>
  <c r="K94" i="7"/>
  <c r="K115" i="7"/>
  <c r="J98" i="7"/>
  <c r="K117" i="7"/>
  <c r="K2" i="7"/>
  <c r="K105" i="7"/>
  <c r="K96" i="7"/>
  <c r="K5" i="7"/>
  <c r="K101" i="7"/>
  <c r="K102" i="7"/>
  <c r="K104" i="7"/>
  <c r="K109" i="7"/>
  <c r="K100" i="7"/>
  <c r="J96" i="7"/>
  <c r="K98" i="7"/>
  <c r="K108" i="7"/>
  <c r="K118" i="7"/>
  <c r="K97" i="7"/>
  <c r="K106" i="7"/>
  <c r="J97" i="7"/>
  <c r="L83" i="7"/>
  <c r="K113" i="7"/>
  <c r="L52" i="7"/>
  <c r="L116" i="7"/>
  <c r="L100" i="7"/>
  <c r="L55" i="7"/>
  <c r="K112" i="7"/>
  <c r="L53" i="7"/>
  <c r="J53" i="7"/>
  <c r="K53" i="7"/>
  <c r="J58" i="7"/>
  <c r="L25" i="7"/>
  <c r="K30" i="7"/>
  <c r="L15" i="7"/>
  <c r="L68" i="7"/>
  <c r="L32" i="7"/>
  <c r="K75" i="7"/>
  <c r="K76" i="7"/>
  <c r="L36" i="7"/>
  <c r="L3" i="7"/>
  <c r="L34" i="7"/>
  <c r="K68" i="7"/>
  <c r="K55" i="7"/>
  <c r="L31" i="7"/>
  <c r="K62" i="7"/>
  <c r="L87" i="7"/>
  <c r="K82" i="7"/>
  <c r="L11" i="7"/>
  <c r="L84" i="7"/>
  <c r="L17" i="7"/>
  <c r="K36" i="7"/>
  <c r="L51" i="7"/>
  <c r="L23" i="7"/>
  <c r="K6" i="7"/>
  <c r="K27" i="7"/>
  <c r="K43" i="7"/>
  <c r="L33" i="7"/>
  <c r="L96" i="7"/>
  <c r="L46" i="7"/>
  <c r="K78" i="7"/>
  <c r="L113" i="7"/>
  <c r="K84" i="7"/>
  <c r="K25" i="7"/>
  <c r="K59" i="7"/>
  <c r="K66" i="7"/>
  <c r="K80" i="7"/>
  <c r="L81" i="7"/>
  <c r="K93" i="7"/>
  <c r="L45" i="7"/>
  <c r="L103" i="7"/>
  <c r="K48" i="7"/>
  <c r="J67" i="7"/>
  <c r="K44" i="7"/>
  <c r="K47" i="7"/>
  <c r="J61" i="7"/>
  <c r="K19" i="7"/>
  <c r="K37" i="7"/>
  <c r="K39" i="7"/>
  <c r="J54" i="7"/>
  <c r="K15" i="7"/>
  <c r="L37" i="7"/>
  <c r="K8" i="7"/>
  <c r="K20" i="7"/>
  <c r="K34" i="7"/>
  <c r="L22" i="7"/>
  <c r="K31" i="7"/>
  <c r="L70" i="7"/>
  <c r="L69" i="7"/>
  <c r="L111" i="7"/>
  <c r="L14" i="7"/>
  <c r="J51" i="7"/>
  <c r="J52" i="7"/>
  <c r="K26" i="7"/>
  <c r="K41" i="7"/>
  <c r="L43" i="7"/>
  <c r="L95" i="7"/>
  <c r="L60" i="7"/>
  <c r="K77" i="7"/>
  <c r="K50" i="7"/>
  <c r="J62" i="7"/>
  <c r="K83" i="7"/>
  <c r="J59" i="7"/>
  <c r="L112" i="7"/>
  <c r="J63" i="7"/>
  <c r="L77" i="7"/>
  <c r="L5" i="7"/>
  <c r="K70" i="7"/>
  <c r="L110" i="7"/>
  <c r="L78" i="7"/>
  <c r="L4" i="7"/>
  <c r="L79" i="7"/>
  <c r="L106" i="7"/>
  <c r="L120" i="7"/>
  <c r="L114" i="7"/>
  <c r="K73" i="7"/>
  <c r="K88" i="7"/>
  <c r="K65" i="7"/>
  <c r="L49" i="7"/>
  <c r="L91" i="7"/>
  <c r="L74" i="7"/>
  <c r="L65" i="7"/>
  <c r="K74" i="7"/>
  <c r="L118" i="7"/>
  <c r="L93" i="7"/>
  <c r="L88" i="7"/>
  <c r="L105" i="7"/>
  <c r="K63" i="7"/>
  <c r="K40" i="7"/>
  <c r="J57" i="7"/>
  <c r="K72" i="7"/>
  <c r="K12" i="7"/>
  <c r="L39" i="7"/>
  <c r="K54" i="7"/>
  <c r="K22" i="7"/>
  <c r="L13" i="7"/>
  <c r="L38" i="7"/>
  <c r="J65" i="7"/>
  <c r="L98" i="7"/>
  <c r="K60" i="7"/>
  <c r="L6" i="7"/>
  <c r="K52" i="7"/>
  <c r="L42" i="7"/>
  <c r="K32" i="7"/>
  <c r="K35" i="7"/>
  <c r="L21" i="7"/>
  <c r="K13" i="7"/>
  <c r="L30" i="7"/>
  <c r="L16" i="7"/>
  <c r="L54" i="7"/>
  <c r="L40" i="7"/>
  <c r="L27" i="7"/>
  <c r="K85" i="7"/>
  <c r="L85" i="7"/>
  <c r="J85" i="7"/>
  <c r="J81" i="7"/>
  <c r="J73" i="7"/>
  <c r="J87" i="7"/>
  <c r="J76" i="7"/>
  <c r="J68" i="7"/>
  <c r="K18" i="7"/>
  <c r="L18" i="7"/>
  <c r="J18" i="7"/>
  <c r="K11" i="7"/>
  <c r="L12" i="7"/>
  <c r="L72" i="7"/>
  <c r="L58" i="7"/>
  <c r="L57" i="7"/>
  <c r="L24" i="7"/>
  <c r="L35" i="7"/>
  <c r="L56" i="7"/>
  <c r="K56" i="7"/>
  <c r="J56" i="7"/>
  <c r="J77" i="7"/>
  <c r="J74" i="7"/>
  <c r="L19" i="7"/>
  <c r="J12" i="7"/>
  <c r="K61" i="7"/>
  <c r="L7" i="7"/>
  <c r="K57" i="7"/>
  <c r="L41" i="7"/>
  <c r="K24" i="7"/>
  <c r="K51" i="7"/>
  <c r="L101" i="7"/>
  <c r="K14" i="7"/>
  <c r="J69" i="7"/>
  <c r="G7" i="5"/>
  <c r="H7" i="5" s="1"/>
  <c r="G100" i="1"/>
  <c r="G41" i="1"/>
  <c r="G46" i="1"/>
  <c r="G9" i="1"/>
  <c r="G11" i="1"/>
  <c r="G70" i="1"/>
  <c r="H70" i="1" s="1"/>
  <c r="G48" i="1"/>
  <c r="H48" i="1" s="1"/>
  <c r="G49" i="1"/>
  <c r="H49" i="1" s="1"/>
  <c r="G32" i="1"/>
  <c r="H32" i="1" s="1"/>
  <c r="G73" i="1"/>
  <c r="H73" i="1" s="1"/>
  <c r="G16" i="1"/>
  <c r="H16" i="1" s="1"/>
  <c r="G24" i="1"/>
  <c r="H24" i="1" s="1"/>
  <c r="G15" i="1"/>
  <c r="H15" i="1" s="1"/>
  <c r="G92" i="1"/>
  <c r="H92" i="1" s="1"/>
  <c r="G79" i="1"/>
  <c r="H79" i="1" s="1"/>
  <c r="G74" i="1"/>
  <c r="H74" i="1" s="1"/>
  <c r="I100" i="1"/>
  <c r="I41" i="1"/>
  <c r="I46" i="1"/>
  <c r="I9" i="1"/>
  <c r="I11" i="1"/>
  <c r="I70" i="1"/>
  <c r="I48" i="1"/>
  <c r="I49" i="1"/>
  <c r="I32" i="1"/>
  <c r="I73" i="1"/>
  <c r="I16" i="1"/>
  <c r="I24" i="1"/>
  <c r="I15" i="1"/>
  <c r="I92" i="1"/>
  <c r="I79" i="1"/>
  <c r="I74" i="1"/>
  <c r="I120" i="1"/>
  <c r="G81" i="1"/>
  <c r="G77" i="1"/>
  <c r="H77" i="1" s="1"/>
  <c r="G13" i="1"/>
  <c r="G12" i="1"/>
  <c r="G29" i="1"/>
  <c r="H29" i="1" s="1"/>
  <c r="G10" i="1"/>
  <c r="H10" i="1" s="1"/>
  <c r="G45" i="1"/>
  <c r="G53" i="1"/>
  <c r="H53" i="1" s="1"/>
  <c r="G23" i="1"/>
  <c r="G115" i="1"/>
  <c r="H115" i="1" s="1"/>
  <c r="G60" i="1"/>
  <c r="H60" i="1" s="1"/>
  <c r="G58" i="1"/>
  <c r="H58" i="1" s="1"/>
  <c r="G105" i="1"/>
  <c r="G40" i="1"/>
  <c r="G19" i="1"/>
  <c r="H19" i="1" s="1"/>
  <c r="G54" i="1"/>
  <c r="G118" i="1"/>
  <c r="G20" i="1"/>
  <c r="H20" i="1" s="1"/>
  <c r="G38" i="1"/>
  <c r="H38" i="1" s="1"/>
  <c r="G51" i="1"/>
  <c r="H51" i="1" s="1"/>
  <c r="G36" i="1"/>
  <c r="G3" i="1"/>
  <c r="H3" i="1" s="1"/>
  <c r="G26" i="1"/>
  <c r="H26" i="1" s="1"/>
  <c r="G119" i="1"/>
  <c r="H119" i="1" s="1"/>
  <c r="G2" i="1"/>
  <c r="H2" i="1" s="1"/>
  <c r="G102" i="1"/>
  <c r="H102" i="1" s="1"/>
  <c r="G71" i="1"/>
  <c r="G61" i="1"/>
  <c r="G98" i="1"/>
  <c r="H98" i="1" s="1"/>
  <c r="G47" i="1"/>
  <c r="H47" i="1" s="1"/>
  <c r="G21" i="1"/>
  <c r="G69" i="1"/>
  <c r="G30" i="1"/>
  <c r="G14" i="1"/>
  <c r="G94" i="1"/>
  <c r="H94" i="1" s="1"/>
  <c r="G35" i="1"/>
  <c r="H35" i="1" s="1"/>
  <c r="G89" i="1"/>
  <c r="H89" i="1" s="1"/>
  <c r="G25" i="1"/>
  <c r="H25" i="1" s="1"/>
  <c r="G86" i="1"/>
  <c r="H86" i="1" s="1"/>
  <c r="G56" i="1"/>
  <c r="H56" i="1" s="1"/>
  <c r="G72" i="1"/>
  <c r="H72" i="1" s="1"/>
  <c r="G8" i="1"/>
  <c r="H8" i="1" s="1"/>
  <c r="G84" i="1"/>
  <c r="H84" i="1" s="1"/>
  <c r="G7" i="1"/>
  <c r="H7" i="1" s="1"/>
  <c r="G65" i="1"/>
  <c r="H65" i="1" s="1"/>
  <c r="G93" i="1"/>
  <c r="H93" i="1" s="1"/>
  <c r="G34" i="1"/>
  <c r="H34" i="1" s="1"/>
  <c r="G82" i="1"/>
  <c r="H82" i="1" s="1"/>
  <c r="G104" i="1"/>
  <c r="H104" i="1" s="1"/>
  <c r="G17" i="1"/>
  <c r="G42" i="1"/>
  <c r="H42" i="1" s="1"/>
  <c r="G37" i="1"/>
  <c r="G27" i="1"/>
  <c r="H27" i="1" s="1"/>
  <c r="G55" i="1"/>
  <c r="H55" i="1" s="1"/>
  <c r="G99" i="1"/>
  <c r="H99" i="1" s="1"/>
  <c r="G67" i="1"/>
  <c r="G110" i="1"/>
  <c r="G112" i="1"/>
  <c r="H112" i="1" s="1"/>
  <c r="G62" i="1"/>
  <c r="H62" i="1" s="1"/>
  <c r="G108" i="1"/>
  <c r="H108" i="1" s="1"/>
  <c r="G63" i="1"/>
  <c r="H63" i="1" s="1"/>
  <c r="G109" i="1"/>
  <c r="H109" i="1" s="1"/>
  <c r="G106" i="1"/>
  <c r="H106" i="1" s="1"/>
  <c r="G97" i="1"/>
  <c r="H97" i="1" s="1"/>
  <c r="G111" i="1"/>
  <c r="H111" i="1" s="1"/>
  <c r="G76" i="1"/>
  <c r="H76" i="1" s="1"/>
  <c r="G18" i="1"/>
  <c r="H18" i="1" s="1"/>
  <c r="G39" i="1"/>
  <c r="H39" i="1" s="1"/>
  <c r="G95" i="1"/>
  <c r="H95" i="1" s="1"/>
  <c r="G31" i="1"/>
  <c r="H31" i="1" s="1"/>
  <c r="G83" i="1"/>
  <c r="H83" i="1" s="1"/>
  <c r="G90" i="1"/>
  <c r="H90" i="1" s="1"/>
  <c r="G117" i="1"/>
  <c r="H117" i="1" s="1"/>
  <c r="G116" i="1"/>
  <c r="H116" i="1" s="1"/>
  <c r="G107" i="1"/>
  <c r="H107" i="1" s="1"/>
  <c r="G87" i="1"/>
  <c r="H87" i="1" s="1"/>
  <c r="G91" i="1"/>
  <c r="H91" i="1" s="1"/>
  <c r="G103" i="1"/>
  <c r="H103" i="1" s="1"/>
  <c r="G44" i="1"/>
  <c r="G85" i="1"/>
  <c r="G114" i="1"/>
  <c r="G50" i="1"/>
  <c r="G66" i="1"/>
  <c r="G88" i="1"/>
  <c r="I81" i="1"/>
  <c r="I77" i="1"/>
  <c r="I13" i="1"/>
  <c r="I12" i="1"/>
  <c r="I29" i="1"/>
  <c r="I10" i="1"/>
  <c r="I45" i="1"/>
  <c r="I53" i="1"/>
  <c r="I23" i="1"/>
  <c r="I115" i="1"/>
  <c r="I60" i="1"/>
  <c r="I58" i="1"/>
  <c r="I105" i="1"/>
  <c r="I40" i="1"/>
  <c r="I19" i="1"/>
  <c r="I54" i="1"/>
  <c r="I118" i="1"/>
  <c r="I20" i="1"/>
  <c r="I38" i="1"/>
  <c r="I51" i="1"/>
  <c r="I36" i="1"/>
  <c r="I3" i="1"/>
  <c r="I26" i="1"/>
  <c r="I119" i="1"/>
  <c r="I2" i="1"/>
  <c r="I102" i="1"/>
  <c r="I71" i="1"/>
  <c r="I61" i="1"/>
  <c r="I98" i="1"/>
  <c r="I47" i="1"/>
  <c r="I21" i="1"/>
  <c r="I69" i="1"/>
  <c r="I30" i="1"/>
  <c r="I14" i="1"/>
  <c r="I94" i="1"/>
  <c r="I35" i="1"/>
  <c r="I89" i="1"/>
  <c r="I25" i="1"/>
  <c r="I86" i="1"/>
  <c r="I56" i="1"/>
  <c r="I72" i="1"/>
  <c r="I8" i="1"/>
  <c r="I84" i="1"/>
  <c r="I7" i="1"/>
  <c r="I65" i="1"/>
  <c r="I93" i="1"/>
  <c r="I34" i="1"/>
  <c r="I82" i="1"/>
  <c r="I104" i="1"/>
  <c r="I17" i="1"/>
  <c r="I42" i="1"/>
  <c r="I37" i="1"/>
  <c r="I27" i="1"/>
  <c r="I55" i="1"/>
  <c r="I99" i="1"/>
  <c r="I67" i="1"/>
  <c r="I110" i="1"/>
  <c r="I112" i="1"/>
  <c r="I62" i="1"/>
  <c r="I108" i="1"/>
  <c r="I63" i="1"/>
  <c r="I109" i="1"/>
  <c r="I106" i="1"/>
  <c r="I97" i="1"/>
  <c r="I111" i="1"/>
  <c r="I76" i="1"/>
  <c r="I18" i="1"/>
  <c r="I39" i="1"/>
  <c r="I95" i="1"/>
  <c r="I31" i="1"/>
  <c r="I83" i="1"/>
  <c r="I90" i="1"/>
  <c r="I117" i="1"/>
  <c r="I116" i="1"/>
  <c r="I107" i="1"/>
  <c r="I87" i="1"/>
  <c r="I91" i="1"/>
  <c r="I103" i="1"/>
  <c r="I44" i="1"/>
  <c r="I85" i="1"/>
  <c r="I114" i="1"/>
  <c r="I50" i="1"/>
  <c r="I66" i="1"/>
  <c r="I88" i="1"/>
  <c r="G52" i="1"/>
  <c r="H52" i="1" s="1"/>
  <c r="G6" i="1"/>
  <c r="H6" i="1" s="1"/>
  <c r="G101" i="1"/>
  <c r="H101" i="1" s="1"/>
  <c r="G80" i="1"/>
  <c r="H80" i="1" s="1"/>
  <c r="G68" i="1"/>
  <c r="H68" i="1" s="1"/>
  <c r="G78" i="1"/>
  <c r="H78" i="1" s="1"/>
  <c r="G4" i="1"/>
  <c r="H4" i="1" s="1"/>
  <c r="G43" i="1"/>
  <c r="G113" i="1"/>
  <c r="H113" i="1" s="1"/>
  <c r="I64" i="1"/>
  <c r="I33" i="1"/>
  <c r="I96" i="1"/>
  <c r="I59" i="1"/>
  <c r="I22" i="1"/>
  <c r="I28" i="1"/>
  <c r="I52" i="1"/>
  <c r="I6" i="1"/>
  <c r="I101" i="1"/>
  <c r="I80" i="1"/>
  <c r="I68" i="1"/>
  <c r="I5" i="1"/>
  <c r="I78" i="1"/>
  <c r="I4" i="1"/>
  <c r="I43" i="1"/>
  <c r="I113" i="1"/>
  <c r="I75" i="1"/>
  <c r="I112" i="5"/>
  <c r="G112" i="5"/>
  <c r="H112" i="5" s="1"/>
  <c r="I111" i="5"/>
  <c r="G111" i="5"/>
  <c r="H111" i="5" s="1"/>
  <c r="I110" i="5"/>
  <c r="G110" i="5"/>
  <c r="H110" i="5" s="1"/>
  <c r="I109" i="5"/>
  <c r="G109" i="5"/>
  <c r="H109" i="5" s="1"/>
  <c r="I108" i="5"/>
  <c r="G108" i="5"/>
  <c r="H108" i="5" s="1"/>
  <c r="I107" i="5"/>
  <c r="G107" i="5"/>
  <c r="H107" i="5" s="1"/>
  <c r="I106" i="5"/>
  <c r="G106" i="5"/>
  <c r="H106" i="5" s="1"/>
  <c r="I105" i="5"/>
  <c r="G105" i="5"/>
  <c r="H105" i="5" s="1"/>
  <c r="I104" i="5"/>
  <c r="G104" i="5"/>
  <c r="H104" i="5" s="1"/>
  <c r="I103" i="5"/>
  <c r="G103" i="5"/>
  <c r="H103" i="5" s="1"/>
  <c r="I102" i="5"/>
  <c r="G102" i="5"/>
  <c r="H102" i="5" s="1"/>
  <c r="I101" i="5"/>
  <c r="G101" i="5"/>
  <c r="H101" i="5" s="1"/>
  <c r="I100" i="5"/>
  <c r="G100" i="5"/>
  <c r="H100" i="5" s="1"/>
  <c r="I99" i="5"/>
  <c r="G99" i="5"/>
  <c r="H99" i="5" s="1"/>
  <c r="I98" i="5"/>
  <c r="G98" i="5"/>
  <c r="H98" i="5" s="1"/>
  <c r="I97" i="5"/>
  <c r="G97" i="5"/>
  <c r="H97" i="5" s="1"/>
  <c r="I96" i="5"/>
  <c r="G96" i="5"/>
  <c r="H96" i="5" s="1"/>
  <c r="I95" i="5"/>
  <c r="G95" i="5"/>
  <c r="H95" i="5" s="1"/>
  <c r="I94" i="5"/>
  <c r="G94" i="5"/>
  <c r="H94" i="5" s="1"/>
  <c r="I93" i="5"/>
  <c r="G93" i="5"/>
  <c r="H93" i="5" s="1"/>
  <c r="I92" i="5"/>
  <c r="G92" i="5"/>
  <c r="H92" i="5" s="1"/>
  <c r="I91" i="5"/>
  <c r="G91" i="5"/>
  <c r="H91" i="5" s="1"/>
  <c r="I90" i="5"/>
  <c r="G90" i="5"/>
  <c r="H90" i="5" s="1"/>
  <c r="I89" i="5"/>
  <c r="G89" i="5"/>
  <c r="H89" i="5" s="1"/>
  <c r="I88" i="5"/>
  <c r="G88" i="5"/>
  <c r="H88" i="5" s="1"/>
  <c r="I87" i="5"/>
  <c r="G87" i="5"/>
  <c r="H87" i="5" s="1"/>
  <c r="I86" i="5"/>
  <c r="G86" i="5"/>
  <c r="H86" i="5" s="1"/>
  <c r="I85" i="5"/>
  <c r="G85" i="5"/>
  <c r="H85" i="5" s="1"/>
  <c r="I84" i="5"/>
  <c r="G84" i="5"/>
  <c r="H84" i="5" s="1"/>
  <c r="I83" i="5"/>
  <c r="G83" i="5"/>
  <c r="H83" i="5" s="1"/>
  <c r="I82" i="5"/>
  <c r="G82" i="5"/>
  <c r="H82" i="5" s="1"/>
  <c r="I81" i="5"/>
  <c r="G81" i="5"/>
  <c r="H81" i="5" s="1"/>
  <c r="I80" i="5"/>
  <c r="G80" i="5"/>
  <c r="H80" i="5" s="1"/>
  <c r="I79" i="5"/>
  <c r="G79" i="5"/>
  <c r="H79" i="5" s="1"/>
  <c r="I78" i="5"/>
  <c r="G78" i="5"/>
  <c r="H78" i="5" s="1"/>
  <c r="I77" i="5"/>
  <c r="G77" i="5"/>
  <c r="H77" i="5" s="1"/>
  <c r="I76" i="5"/>
  <c r="G76" i="5"/>
  <c r="H76" i="5" s="1"/>
  <c r="I75" i="5"/>
  <c r="G75" i="5"/>
  <c r="H75" i="5" s="1"/>
  <c r="I74" i="5"/>
  <c r="G74" i="5"/>
  <c r="H74" i="5" s="1"/>
  <c r="I73" i="5"/>
  <c r="G73" i="5"/>
  <c r="H73" i="5" s="1"/>
  <c r="I72" i="5"/>
  <c r="G72" i="5"/>
  <c r="H72" i="5" s="1"/>
  <c r="I71" i="5"/>
  <c r="G71" i="5"/>
  <c r="H71" i="5" s="1"/>
  <c r="I70" i="5"/>
  <c r="G70" i="5"/>
  <c r="H70" i="5" s="1"/>
  <c r="I69" i="5"/>
  <c r="G69" i="5"/>
  <c r="H69" i="5" s="1"/>
  <c r="I68" i="5"/>
  <c r="G68" i="5"/>
  <c r="H68" i="5" s="1"/>
  <c r="I67" i="5"/>
  <c r="G67" i="5"/>
  <c r="H67" i="5" s="1"/>
  <c r="I66" i="5"/>
  <c r="G66" i="5"/>
  <c r="H66" i="5" s="1"/>
  <c r="I65" i="5"/>
  <c r="G65" i="5"/>
  <c r="H65" i="5" s="1"/>
  <c r="I64" i="5"/>
  <c r="G64" i="5"/>
  <c r="H64" i="5" s="1"/>
  <c r="I63" i="5"/>
  <c r="G63" i="5"/>
  <c r="H63" i="5" s="1"/>
  <c r="I62" i="5"/>
  <c r="G62" i="5"/>
  <c r="H62" i="5" s="1"/>
  <c r="I61" i="5"/>
  <c r="G61" i="5"/>
  <c r="H61" i="5" s="1"/>
  <c r="I60" i="5"/>
  <c r="G60" i="5"/>
  <c r="H60" i="5" s="1"/>
  <c r="I59" i="5"/>
  <c r="G59" i="5"/>
  <c r="H59" i="5" s="1"/>
  <c r="I58" i="5"/>
  <c r="G58" i="5"/>
  <c r="H58" i="5" s="1"/>
  <c r="I57" i="5"/>
  <c r="G57" i="5"/>
  <c r="H57" i="5" s="1"/>
  <c r="I56" i="5"/>
  <c r="G56" i="5"/>
  <c r="H56" i="5" s="1"/>
  <c r="I55" i="5"/>
  <c r="G55" i="5"/>
  <c r="H55" i="5" s="1"/>
  <c r="I54" i="5"/>
  <c r="G54" i="5"/>
  <c r="H54" i="5" s="1"/>
  <c r="I53" i="5"/>
  <c r="G53" i="5"/>
  <c r="H53" i="5" s="1"/>
  <c r="I52" i="5"/>
  <c r="G52" i="5"/>
  <c r="H52" i="5" s="1"/>
  <c r="I51" i="5"/>
  <c r="G51" i="5"/>
  <c r="H51" i="5" s="1"/>
  <c r="I50" i="5"/>
  <c r="G50" i="5"/>
  <c r="H50" i="5" s="1"/>
  <c r="I49" i="5"/>
  <c r="G49" i="5"/>
  <c r="H49" i="5" s="1"/>
  <c r="I48" i="5"/>
  <c r="G48" i="5"/>
  <c r="H48" i="5" s="1"/>
  <c r="I47" i="5"/>
  <c r="G47" i="5"/>
  <c r="H47" i="5" s="1"/>
  <c r="I46" i="5"/>
  <c r="G46" i="5"/>
  <c r="H46" i="5" s="1"/>
  <c r="I45" i="5"/>
  <c r="G45" i="5"/>
  <c r="H45" i="5" s="1"/>
  <c r="I44" i="5"/>
  <c r="G44" i="5"/>
  <c r="H44" i="5" s="1"/>
  <c r="I43" i="5"/>
  <c r="G43" i="5"/>
  <c r="H43" i="5" s="1"/>
  <c r="I42" i="5"/>
  <c r="G42" i="5"/>
  <c r="H42" i="5" s="1"/>
  <c r="I41" i="5"/>
  <c r="G41" i="5"/>
  <c r="H41" i="5" s="1"/>
  <c r="I40" i="5"/>
  <c r="G40" i="5"/>
  <c r="H40" i="5" s="1"/>
  <c r="I39" i="5"/>
  <c r="G39" i="5"/>
  <c r="H39" i="5" s="1"/>
  <c r="I38" i="5"/>
  <c r="G38" i="5"/>
  <c r="H38" i="5" s="1"/>
  <c r="I37" i="5"/>
  <c r="G37" i="5"/>
  <c r="H37" i="5" s="1"/>
  <c r="I36" i="5"/>
  <c r="G36" i="5"/>
  <c r="H36" i="5" s="1"/>
  <c r="I35" i="5"/>
  <c r="G35" i="5"/>
  <c r="H35" i="5" s="1"/>
  <c r="I34" i="5"/>
  <c r="G34" i="5"/>
  <c r="H34" i="5" s="1"/>
  <c r="I33" i="5"/>
  <c r="G33" i="5"/>
  <c r="H33" i="5" s="1"/>
  <c r="I32" i="5"/>
  <c r="G32" i="5"/>
  <c r="H32" i="5" s="1"/>
  <c r="I31" i="5"/>
  <c r="G31" i="5"/>
  <c r="H31" i="5" s="1"/>
  <c r="I30" i="5"/>
  <c r="G30" i="5"/>
  <c r="H30" i="5" s="1"/>
  <c r="I29" i="5"/>
  <c r="G29" i="5"/>
  <c r="H29" i="5" s="1"/>
  <c r="I28" i="5"/>
  <c r="G28" i="5"/>
  <c r="H28" i="5" s="1"/>
  <c r="I27" i="5"/>
  <c r="G27" i="5"/>
  <c r="H27" i="5" s="1"/>
  <c r="I26" i="5"/>
  <c r="G26" i="5"/>
  <c r="H26" i="5" s="1"/>
  <c r="I25" i="5"/>
  <c r="G25" i="5"/>
  <c r="H25" i="5" s="1"/>
  <c r="I24" i="5"/>
  <c r="G24" i="5"/>
  <c r="H24" i="5" s="1"/>
  <c r="I23" i="5"/>
  <c r="G23" i="5"/>
  <c r="H23" i="5" s="1"/>
  <c r="I22" i="5"/>
  <c r="G22" i="5"/>
  <c r="H22" i="5" s="1"/>
  <c r="I21" i="5"/>
  <c r="G21" i="5"/>
  <c r="H21" i="5" s="1"/>
  <c r="I20" i="5"/>
  <c r="G20" i="5"/>
  <c r="H20" i="5" s="1"/>
  <c r="I19" i="5"/>
  <c r="G19" i="5"/>
  <c r="H19" i="5" s="1"/>
  <c r="I18" i="5"/>
  <c r="G18" i="5"/>
  <c r="H18" i="5" s="1"/>
  <c r="I17" i="5"/>
  <c r="G17" i="5"/>
  <c r="H17" i="5" s="1"/>
  <c r="I16" i="5"/>
  <c r="G16" i="5"/>
  <c r="H16" i="5" s="1"/>
  <c r="I15" i="5"/>
  <c r="G15" i="5"/>
  <c r="H15" i="5" s="1"/>
  <c r="I14" i="5"/>
  <c r="G14" i="5"/>
  <c r="H14" i="5" s="1"/>
  <c r="I13" i="5"/>
  <c r="G13" i="5"/>
  <c r="H13" i="5" s="1"/>
  <c r="I12" i="5"/>
  <c r="G12" i="5"/>
  <c r="H12" i="5" s="1"/>
  <c r="I11" i="5"/>
  <c r="G11" i="5"/>
  <c r="H11" i="5" s="1"/>
  <c r="I10" i="5"/>
  <c r="I9" i="5"/>
  <c r="I8" i="5"/>
  <c r="I7" i="5"/>
  <c r="I6" i="5"/>
  <c r="I5" i="5"/>
  <c r="I4" i="5"/>
  <c r="I3" i="5"/>
  <c r="G96" i="1" l="1"/>
  <c r="H96" i="1" s="1"/>
  <c r="G22" i="1"/>
  <c r="H22" i="1" s="1"/>
  <c r="G9" i="5"/>
  <c r="H9" i="5" s="1"/>
  <c r="J9" i="5" s="1"/>
  <c r="G59" i="1"/>
  <c r="G8" i="5"/>
  <c r="H8" i="5" s="1"/>
  <c r="G10" i="5"/>
  <c r="H10" i="5" s="1"/>
  <c r="J10" i="5" s="1"/>
  <c r="G28" i="1"/>
  <c r="G33" i="1"/>
  <c r="H33" i="1" s="1"/>
  <c r="G6" i="5"/>
  <c r="H6" i="5" s="1"/>
  <c r="K6" i="5" s="1"/>
  <c r="G64" i="1"/>
  <c r="H64" i="1" s="1"/>
  <c r="G5" i="5"/>
  <c r="H5" i="5" s="1"/>
  <c r="J16" i="5" s="1"/>
  <c r="J26" i="5"/>
  <c r="J21" i="5"/>
  <c r="J48" i="5"/>
  <c r="J90" i="5"/>
  <c r="J74" i="5"/>
  <c r="J66" i="5"/>
  <c r="G75" i="1"/>
  <c r="J28" i="5"/>
  <c r="J38" i="5"/>
  <c r="J81" i="5"/>
  <c r="J59" i="5"/>
  <c r="J91" i="5"/>
  <c r="J33" i="5"/>
  <c r="J37" i="5"/>
  <c r="J39" i="5"/>
  <c r="J69" i="5"/>
  <c r="J71" i="5"/>
  <c r="J86" i="5"/>
  <c r="J75" i="5"/>
  <c r="J77" i="5"/>
  <c r="J96" i="5"/>
  <c r="J102" i="5"/>
  <c r="J104" i="5"/>
  <c r="J110" i="5"/>
  <c r="J44" i="5"/>
  <c r="J92" i="5"/>
  <c r="J95" i="5"/>
  <c r="J97" i="5"/>
  <c r="J103" i="5"/>
  <c r="J105" i="5"/>
  <c r="J107" i="5"/>
  <c r="I57" i="1"/>
  <c r="G2" i="2"/>
  <c r="F2" i="2" s="1"/>
  <c r="J111" i="1" l="1"/>
  <c r="J107" i="1"/>
  <c r="J109" i="1"/>
  <c r="J116" i="1"/>
  <c r="J108" i="1"/>
  <c r="J76" i="1"/>
  <c r="J32" i="5"/>
  <c r="J35" i="5"/>
  <c r="J109" i="5"/>
  <c r="J94" i="5"/>
  <c r="K91" i="5"/>
  <c r="J63" i="5"/>
  <c r="J60" i="5"/>
  <c r="J112" i="5"/>
  <c r="J108" i="5"/>
  <c r="J41" i="5"/>
  <c r="J78" i="5"/>
  <c r="J72" i="5"/>
  <c r="J88" i="5"/>
  <c r="J76" i="5"/>
  <c r="K107" i="5"/>
  <c r="J89" i="5"/>
  <c r="J98" i="5"/>
  <c r="K96" i="5"/>
  <c r="J87" i="5"/>
  <c r="K81" i="5"/>
  <c r="K61" i="5"/>
  <c r="K55" i="5"/>
  <c r="K77" i="5"/>
  <c r="K59" i="5"/>
  <c r="J55" i="5"/>
  <c r="K103" i="5"/>
  <c r="J84" i="5"/>
  <c r="J73" i="5"/>
  <c r="J15" i="5"/>
  <c r="J68" i="5"/>
  <c r="J52" i="5"/>
  <c r="J36" i="5"/>
  <c r="K102" i="5"/>
  <c r="K75" i="5"/>
  <c r="J45" i="5"/>
  <c r="J65" i="5"/>
  <c r="K54" i="5"/>
  <c r="K45" i="5"/>
  <c r="J70" i="5"/>
  <c r="K49" i="5"/>
  <c r="K48" i="5"/>
  <c r="K71" i="5"/>
  <c r="J85" i="5"/>
  <c r="J80" i="5"/>
  <c r="K68" i="5"/>
  <c r="J14" i="5"/>
  <c r="K66" i="5"/>
  <c r="J50" i="5"/>
  <c r="K36" i="5"/>
  <c r="J43" i="5"/>
  <c r="J54" i="5"/>
  <c r="J49" i="5"/>
  <c r="K28" i="5"/>
  <c r="K21" i="5"/>
  <c r="J61" i="5"/>
  <c r="J53" i="5"/>
  <c r="J24" i="5"/>
  <c r="J47" i="5"/>
  <c r="J13" i="5"/>
  <c r="J31" i="5"/>
  <c r="K39" i="5"/>
  <c r="J51" i="5"/>
  <c r="K26" i="5"/>
  <c r="J29" i="5"/>
  <c r="J19" i="5"/>
  <c r="G3" i="5"/>
  <c r="H3" i="5" s="1"/>
  <c r="G4" i="5"/>
  <c r="H4" i="5" s="1"/>
  <c r="J101" i="5" s="1"/>
  <c r="G5" i="1"/>
  <c r="H5" i="1" s="1"/>
  <c r="J6" i="5"/>
  <c r="J5" i="5"/>
  <c r="G57" i="1"/>
  <c r="H57" i="1" s="1"/>
  <c r="K74" i="5" l="1"/>
  <c r="L74" i="5"/>
  <c r="L90" i="5"/>
  <c r="K90" i="5"/>
  <c r="L100" i="5"/>
  <c r="J100" i="5"/>
  <c r="K100" i="5"/>
  <c r="L95" i="5"/>
  <c r="K95" i="5"/>
  <c r="L63" i="5"/>
  <c r="K63" i="5"/>
  <c r="K99" i="5"/>
  <c r="J99" i="5"/>
  <c r="L99" i="5"/>
  <c r="K34" i="5"/>
  <c r="L34" i="5"/>
  <c r="J34" i="5"/>
  <c r="L108" i="5"/>
  <c r="K108" i="5"/>
  <c r="L32" i="5"/>
  <c r="K32" i="5"/>
  <c r="L101" i="5"/>
  <c r="K101" i="5"/>
  <c r="K60" i="5"/>
  <c r="L60" i="5"/>
  <c r="L33" i="5"/>
  <c r="K33" i="5"/>
  <c r="L6" i="5"/>
  <c r="L72" i="5"/>
  <c r="K72" i="5"/>
  <c r="L112" i="5"/>
  <c r="K112" i="5"/>
  <c r="L94" i="5"/>
  <c r="K94" i="5"/>
  <c r="L41" i="5"/>
  <c r="K41" i="5"/>
  <c r="L109" i="5"/>
  <c r="K109" i="5"/>
  <c r="L88" i="5"/>
  <c r="K88" i="5"/>
  <c r="L104" i="5"/>
  <c r="K104" i="5"/>
  <c r="L91" i="5"/>
  <c r="L106" i="5"/>
  <c r="K106" i="5"/>
  <c r="J56" i="5"/>
  <c r="J106" i="5"/>
  <c r="L110" i="5"/>
  <c r="K110" i="5"/>
  <c r="L97" i="5"/>
  <c r="K97" i="5"/>
  <c r="L107" i="5"/>
  <c r="K89" i="5"/>
  <c r="L89" i="5"/>
  <c r="L96" i="5"/>
  <c r="L105" i="5"/>
  <c r="K105" i="5"/>
  <c r="L92" i="5"/>
  <c r="K92" i="5"/>
  <c r="K56" i="5"/>
  <c r="L56" i="5"/>
  <c r="L86" i="5"/>
  <c r="K86" i="5"/>
  <c r="L93" i="5"/>
  <c r="J93" i="5"/>
  <c r="K93" i="5"/>
  <c r="L98" i="5"/>
  <c r="K98" i="5"/>
  <c r="L103" i="5"/>
  <c r="L77" i="5"/>
  <c r="L69" i="5"/>
  <c r="K69" i="5"/>
  <c r="K79" i="5"/>
  <c r="L79" i="5"/>
  <c r="J111" i="5"/>
  <c r="J79" i="5"/>
  <c r="L111" i="5"/>
  <c r="K111" i="5"/>
  <c r="L71" i="5"/>
  <c r="L48" i="5"/>
  <c r="J46" i="5"/>
  <c r="J40" i="5"/>
  <c r="L40" i="5"/>
  <c r="K40" i="5"/>
  <c r="L85" i="5"/>
  <c r="K85" i="5"/>
  <c r="L84" i="5"/>
  <c r="K84" i="5"/>
  <c r="K62" i="5"/>
  <c r="J62" i="5"/>
  <c r="L62" i="5"/>
  <c r="L87" i="5"/>
  <c r="K87" i="5"/>
  <c r="J58" i="5"/>
  <c r="K58" i="5"/>
  <c r="L58" i="5"/>
  <c r="L68" i="5"/>
  <c r="L78" i="5"/>
  <c r="K78" i="5"/>
  <c r="L73" i="5"/>
  <c r="K73" i="5"/>
  <c r="L102" i="5"/>
  <c r="K70" i="5"/>
  <c r="L70" i="5"/>
  <c r="K14" i="5"/>
  <c r="L14" i="5"/>
  <c r="L46" i="5"/>
  <c r="K46" i="5"/>
  <c r="L75" i="5"/>
  <c r="J82" i="5"/>
  <c r="K82" i="5"/>
  <c r="L82" i="5"/>
  <c r="L35" i="5"/>
  <c r="K35" i="5"/>
  <c r="L83" i="5"/>
  <c r="J83" i="5"/>
  <c r="K83" i="5"/>
  <c r="L59" i="5"/>
  <c r="L81" i="5"/>
  <c r="J7" i="5"/>
  <c r="L65" i="5"/>
  <c r="K65" i="5"/>
  <c r="J8" i="5"/>
  <c r="K44" i="5"/>
  <c r="L44" i="5"/>
  <c r="K7" i="5"/>
  <c r="L7" i="5"/>
  <c r="K76" i="5"/>
  <c r="L76" i="5"/>
  <c r="L80" i="5"/>
  <c r="K80" i="5"/>
  <c r="L66" i="5"/>
  <c r="L45" i="5"/>
  <c r="J67" i="5"/>
  <c r="J64" i="5"/>
  <c r="K64" i="5"/>
  <c r="L64" i="5"/>
  <c r="K50" i="5"/>
  <c r="L50" i="5"/>
  <c r="L67" i="5"/>
  <c r="K67" i="5"/>
  <c r="J23" i="5"/>
  <c r="K23" i="5"/>
  <c r="L23" i="5"/>
  <c r="J25" i="5"/>
  <c r="L25" i="5"/>
  <c r="K25" i="5"/>
  <c r="L38" i="5"/>
  <c r="K38" i="5"/>
  <c r="K18" i="5"/>
  <c r="L18" i="5"/>
  <c r="J17" i="5"/>
  <c r="J18" i="5"/>
  <c r="L36" i="5"/>
  <c r="K57" i="5"/>
  <c r="L57" i="5"/>
  <c r="J57" i="5"/>
  <c r="L30" i="5"/>
  <c r="J30" i="5"/>
  <c r="K30" i="5"/>
  <c r="J11" i="5"/>
  <c r="L11" i="5"/>
  <c r="K11" i="5"/>
  <c r="K37" i="5"/>
  <c r="L37" i="5"/>
  <c r="L49" i="5"/>
  <c r="L21" i="5"/>
  <c r="K10" i="5"/>
  <c r="L61" i="5"/>
  <c r="L53" i="5"/>
  <c r="K53" i="5"/>
  <c r="L10" i="5"/>
  <c r="L55" i="5"/>
  <c r="L54" i="5"/>
  <c r="K8" i="5"/>
  <c r="L28" i="5"/>
  <c r="L8" i="5"/>
  <c r="L15" i="5"/>
  <c r="K15" i="5"/>
  <c r="L13" i="5"/>
  <c r="K13" i="5"/>
  <c r="K24" i="5"/>
  <c r="L24" i="5"/>
  <c r="K47" i="5"/>
  <c r="L47" i="5"/>
  <c r="L43" i="5"/>
  <c r="K43" i="5"/>
  <c r="L39" i="5"/>
  <c r="L31" i="5"/>
  <c r="K31" i="5"/>
  <c r="L26" i="5"/>
  <c r="L17" i="5"/>
  <c r="K17" i="5"/>
  <c r="L9" i="5"/>
  <c r="K51" i="5"/>
  <c r="L51" i="5"/>
  <c r="K52" i="5"/>
  <c r="L52" i="5"/>
  <c r="K9" i="5"/>
  <c r="J42" i="5"/>
  <c r="K42" i="5"/>
  <c r="L42" i="5"/>
  <c r="J27" i="5"/>
  <c r="J20" i="5"/>
  <c r="L20" i="5"/>
  <c r="K20" i="5"/>
  <c r="K29" i="5"/>
  <c r="L29" i="5"/>
  <c r="K27" i="5"/>
  <c r="L27" i="5"/>
  <c r="L5" i="5"/>
  <c r="K5" i="5"/>
  <c r="L22" i="5"/>
  <c r="K22" i="5"/>
  <c r="J22" i="5"/>
  <c r="L3" i="5"/>
  <c r="L12" i="5"/>
  <c r="K12" i="5"/>
  <c r="J4" i="5"/>
  <c r="J12" i="5"/>
  <c r="K4" i="5"/>
  <c r="J3" i="5"/>
  <c r="K3" i="5"/>
  <c r="L4" i="5"/>
  <c r="L19" i="5"/>
  <c r="K19" i="5"/>
  <c r="L16" i="5"/>
  <c r="K16" i="5"/>
  <c r="H37" i="1"/>
  <c r="H30" i="1" l="1"/>
  <c r="H28" i="1" l="1"/>
  <c r="H105" i="1"/>
  <c r="H44" i="1" l="1"/>
  <c r="H85" i="1" l="1"/>
  <c r="H67" i="1" l="1"/>
  <c r="H110" i="1" l="1"/>
  <c r="H17" i="1" l="1"/>
  <c r="J93" i="1"/>
  <c r="J110" i="1"/>
  <c r="J48" i="1"/>
  <c r="J49" i="1"/>
  <c r="H81" i="1" l="1"/>
  <c r="H114" i="1" l="1"/>
  <c r="H45" i="1" l="1"/>
  <c r="H50" i="1" l="1"/>
  <c r="H40" i="1" l="1"/>
  <c r="H21" i="1" l="1"/>
  <c r="H66" i="1" l="1"/>
  <c r="H88" i="1" l="1"/>
  <c r="H59" i="1" l="1"/>
  <c r="J99" i="1"/>
  <c r="J63" i="1"/>
  <c r="J57" i="1"/>
  <c r="J119" i="1"/>
  <c r="J88" i="1"/>
  <c r="J96" i="1"/>
  <c r="J82" i="1"/>
  <c r="H75" i="1" l="1"/>
  <c r="H100" i="1" l="1"/>
  <c r="H54" i="1" l="1"/>
  <c r="H118" i="1" l="1"/>
  <c r="H41" i="1" l="1"/>
  <c r="J118" i="1"/>
  <c r="J105" i="1"/>
  <c r="J67" i="1"/>
  <c r="J64" i="1"/>
  <c r="J84" i="1"/>
  <c r="H14" i="1" l="1"/>
  <c r="H23" i="1" l="1"/>
  <c r="H71" i="1" l="1"/>
  <c r="H46" i="1" l="1"/>
  <c r="J50" i="1" s="1"/>
  <c r="J71" i="1"/>
  <c r="J41" i="1"/>
  <c r="J21" i="1"/>
  <c r="J81" i="1"/>
  <c r="J46" i="1" l="1"/>
  <c r="H69" i="1"/>
  <c r="J69" i="1" l="1"/>
  <c r="J100" i="1"/>
  <c r="J97" i="1"/>
  <c r="J65" i="1"/>
  <c r="J117" i="1"/>
  <c r="J34" i="1"/>
  <c r="J120" i="1"/>
  <c r="J39" i="1"/>
  <c r="J89" i="1"/>
  <c r="J79" i="1"/>
  <c r="J66" i="1"/>
  <c r="J102" i="1"/>
  <c r="J86" i="1"/>
  <c r="J106" i="1"/>
  <c r="J31" i="1"/>
  <c r="J72" i="1"/>
  <c r="J101" i="1"/>
  <c r="J52" i="1"/>
  <c r="J98" i="1"/>
  <c r="J114" i="1"/>
  <c r="H9" i="1"/>
  <c r="H12" i="1" l="1"/>
  <c r="J12" i="1" l="1"/>
  <c r="J113" i="1"/>
  <c r="J75" i="1"/>
  <c r="J87" i="1"/>
  <c r="J53" i="1"/>
  <c r="J70" i="1"/>
  <c r="J112" i="1"/>
  <c r="J115" i="1"/>
  <c r="H13" i="1"/>
  <c r="J13" i="1" l="1"/>
  <c r="J14" i="1"/>
  <c r="J83" i="1"/>
  <c r="J59" i="1"/>
  <c r="J73" i="1"/>
  <c r="J19" i="1"/>
  <c r="J78" i="1"/>
  <c r="J94" i="1"/>
  <c r="J15" i="1"/>
  <c r="J29" i="1"/>
  <c r="J60" i="1"/>
  <c r="J10" i="1"/>
  <c r="J40" i="1"/>
  <c r="J32" i="1"/>
  <c r="J95" i="1"/>
  <c r="J23" i="1"/>
  <c r="H11" i="1"/>
  <c r="J6" i="1" l="1"/>
  <c r="H36" i="1"/>
  <c r="J16" i="1" s="1"/>
  <c r="J45" i="1" l="1"/>
  <c r="J26" i="1"/>
  <c r="J9" i="1"/>
  <c r="J11" i="1"/>
  <c r="J5" i="1"/>
  <c r="J7" i="1"/>
  <c r="H43" i="1"/>
  <c r="H61" i="1"/>
  <c r="K69" i="1" s="1"/>
  <c r="J33" i="1"/>
  <c r="J25" i="1"/>
  <c r="J4" i="1"/>
  <c r="J42" i="1"/>
  <c r="J22" i="1"/>
  <c r="J56" i="1"/>
  <c r="J17" i="1"/>
  <c r="J38" i="1"/>
  <c r="J8" i="1"/>
  <c r="J20" i="1"/>
  <c r="J2" i="1"/>
  <c r="J36" i="1"/>
  <c r="J35" i="1"/>
  <c r="J51" i="1"/>
  <c r="J3" i="1"/>
  <c r="J24" i="1"/>
  <c r="K11" i="1" l="1"/>
  <c r="L36" i="1"/>
  <c r="K36" i="1"/>
  <c r="K9" i="1"/>
  <c r="J27" i="1"/>
  <c r="L61" i="1"/>
  <c r="J91" i="1"/>
  <c r="J62" i="1"/>
  <c r="J61" i="1"/>
  <c r="J90" i="1"/>
  <c r="K61" i="1"/>
  <c r="L80" i="1"/>
  <c r="L51" i="1"/>
  <c r="L53" i="1"/>
  <c r="L113" i="1"/>
  <c r="L56" i="1"/>
  <c r="L32" i="1"/>
  <c r="L99" i="1"/>
  <c r="L120" i="1"/>
  <c r="L104" i="1"/>
  <c r="L73" i="1"/>
  <c r="L93" i="1"/>
  <c r="L60" i="1"/>
  <c r="L79" i="1"/>
  <c r="L2" i="1"/>
  <c r="L28" i="1"/>
  <c r="L4" i="1"/>
  <c r="L112" i="1"/>
  <c r="L47" i="1"/>
  <c r="L3" i="1"/>
  <c r="L35" i="1"/>
  <c r="L102" i="1"/>
  <c r="L38" i="1"/>
  <c r="L116" i="1"/>
  <c r="L42" i="1"/>
  <c r="L27" i="1"/>
  <c r="L106" i="1"/>
  <c r="L10" i="1"/>
  <c r="L57" i="1"/>
  <c r="L77" i="1"/>
  <c r="L29" i="1"/>
  <c r="L62" i="1"/>
  <c r="L37" i="1"/>
  <c r="L92" i="1"/>
  <c r="L76" i="1"/>
  <c r="L39" i="1"/>
  <c r="L16" i="1"/>
  <c r="L83" i="1"/>
  <c r="L18" i="1"/>
  <c r="L74" i="1"/>
  <c r="L8" i="1"/>
  <c r="L89" i="1"/>
  <c r="L117" i="1"/>
  <c r="L26" i="1"/>
  <c r="L64" i="1"/>
  <c r="L58" i="1"/>
  <c r="L30" i="1"/>
  <c r="L87" i="1"/>
  <c r="L48" i="1"/>
  <c r="L19" i="1"/>
  <c r="L15" i="1"/>
  <c r="L90" i="1"/>
  <c r="L65" i="1"/>
  <c r="L34" i="1"/>
  <c r="L98" i="1"/>
  <c r="L111" i="1"/>
  <c r="L25" i="1"/>
  <c r="L94" i="1"/>
  <c r="L103" i="1"/>
  <c r="L108" i="1"/>
  <c r="L86" i="1"/>
  <c r="L97" i="1"/>
  <c r="L84" i="1"/>
  <c r="L109" i="1"/>
  <c r="L55" i="1"/>
  <c r="L20" i="1"/>
  <c r="L22" i="1"/>
  <c r="L5" i="1"/>
  <c r="L96" i="1"/>
  <c r="L105" i="1"/>
  <c r="L95" i="1"/>
  <c r="L33" i="1"/>
  <c r="L63" i="1"/>
  <c r="L31" i="1"/>
  <c r="L72" i="1"/>
  <c r="L101" i="1"/>
  <c r="L49" i="1"/>
  <c r="L78" i="1"/>
  <c r="L70" i="1"/>
  <c r="L7" i="1"/>
  <c r="K74" i="1"/>
  <c r="K51" i="1"/>
  <c r="K8" i="1"/>
  <c r="K72" i="1"/>
  <c r="K6" i="1"/>
  <c r="K42" i="1"/>
  <c r="K10" i="1"/>
  <c r="K52" i="1"/>
  <c r="K60" i="1"/>
  <c r="K104" i="1"/>
  <c r="L68" i="1"/>
  <c r="L107" i="1"/>
  <c r="L24" i="1"/>
  <c r="K89" i="1"/>
  <c r="K73" i="1"/>
  <c r="L44" i="1"/>
  <c r="L82" i="1"/>
  <c r="L6" i="1"/>
  <c r="K62" i="1"/>
  <c r="K77" i="1"/>
  <c r="K120" i="1"/>
  <c r="K33" i="1"/>
  <c r="L115" i="1"/>
  <c r="L119" i="1"/>
  <c r="L91" i="1"/>
  <c r="L52" i="1"/>
  <c r="K30" i="1"/>
  <c r="K98" i="1"/>
  <c r="K35" i="1"/>
  <c r="K27" i="1"/>
  <c r="K38" i="1"/>
  <c r="L85" i="1"/>
  <c r="K39" i="1"/>
  <c r="K111" i="1"/>
  <c r="K56" i="1"/>
  <c r="K7" i="1"/>
  <c r="K79" i="1"/>
  <c r="K108" i="1"/>
  <c r="K16" i="1"/>
  <c r="K24" i="1"/>
  <c r="K26" i="1"/>
  <c r="K78" i="1"/>
  <c r="K83" i="1"/>
  <c r="K34" i="1"/>
  <c r="L67" i="1"/>
  <c r="K18" i="1"/>
  <c r="K44" i="1"/>
  <c r="K97" i="1"/>
  <c r="K91" i="1"/>
  <c r="K37" i="1"/>
  <c r="K20" i="1"/>
  <c r="K28" i="1"/>
  <c r="K90" i="1"/>
  <c r="K101" i="1"/>
  <c r="K5" i="1"/>
  <c r="K81" i="1"/>
  <c r="K25" i="1"/>
  <c r="K2" i="1"/>
  <c r="K106" i="1"/>
  <c r="K107" i="1"/>
  <c r="K102" i="1"/>
  <c r="K117" i="1"/>
  <c r="K65" i="1"/>
  <c r="K94" i="1"/>
  <c r="K86" i="1"/>
  <c r="K76" i="1"/>
  <c r="K19" i="1"/>
  <c r="K31" i="1"/>
  <c r="L110" i="1"/>
  <c r="K95" i="1"/>
  <c r="K116" i="1"/>
  <c r="K85" i="1"/>
  <c r="K15" i="1"/>
  <c r="K3" i="1"/>
  <c r="K92" i="1"/>
  <c r="K32" i="1"/>
  <c r="K29" i="1"/>
  <c r="K4" i="1"/>
  <c r="K58" i="1"/>
  <c r="K109" i="1"/>
  <c r="L17" i="1"/>
  <c r="L114" i="1"/>
  <c r="L81" i="1"/>
  <c r="K114" i="1"/>
  <c r="K17" i="1"/>
  <c r="K45" i="1"/>
  <c r="L45" i="1"/>
  <c r="K87" i="1"/>
  <c r="K119" i="1"/>
  <c r="K49" i="1"/>
  <c r="K115" i="1"/>
  <c r="K64" i="1"/>
  <c r="K103" i="1"/>
  <c r="K105" i="1"/>
  <c r="K68" i="1"/>
  <c r="K55" i="1"/>
  <c r="K84" i="1"/>
  <c r="K96" i="1"/>
  <c r="K63" i="1"/>
  <c r="K53" i="1"/>
  <c r="K57" i="1"/>
  <c r="L40" i="1"/>
  <c r="K70" i="1"/>
  <c r="K80" i="1"/>
  <c r="L50" i="1"/>
  <c r="J85" i="1"/>
  <c r="J104" i="1"/>
  <c r="J18" i="1"/>
  <c r="J92" i="1"/>
  <c r="J58" i="1"/>
  <c r="J74" i="1"/>
  <c r="K40" i="1"/>
  <c r="J44" i="1"/>
  <c r="J37" i="1"/>
  <c r="J30" i="1"/>
  <c r="K50" i="1"/>
  <c r="J28" i="1"/>
  <c r="J77" i="1"/>
  <c r="L21" i="1"/>
  <c r="L66" i="1"/>
  <c r="K21" i="1"/>
  <c r="K66" i="1"/>
  <c r="L88" i="1"/>
  <c r="L59" i="1"/>
  <c r="L75" i="1"/>
  <c r="K59" i="1"/>
  <c r="L100" i="1"/>
  <c r="L54" i="1"/>
  <c r="L118" i="1"/>
  <c r="K41" i="1"/>
  <c r="K100" i="1"/>
  <c r="L41" i="1"/>
  <c r="K112" i="1"/>
  <c r="K113" i="1"/>
  <c r="K48" i="1"/>
  <c r="K67" i="1"/>
  <c r="K47" i="1"/>
  <c r="K110" i="1"/>
  <c r="K82" i="1"/>
  <c r="K93" i="1"/>
  <c r="K99" i="1"/>
  <c r="K14" i="1"/>
  <c r="K71" i="1"/>
  <c r="L14" i="1"/>
  <c r="K23" i="1"/>
  <c r="L71" i="1"/>
  <c r="L23" i="1"/>
  <c r="K13" i="1"/>
  <c r="K46" i="1"/>
  <c r="L43" i="1"/>
  <c r="J43" i="1"/>
  <c r="K43" i="1"/>
  <c r="J68" i="1"/>
  <c r="J54" i="1"/>
  <c r="J47" i="1"/>
  <c r="J55" i="1"/>
  <c r="J80" i="1"/>
  <c r="J103" i="1"/>
  <c r="K118" i="1"/>
  <c r="K12" i="1"/>
  <c r="K88" i="1"/>
  <c r="K75" i="1"/>
  <c r="K54" i="1"/>
  <c r="L9" i="1"/>
  <c r="L12" i="1"/>
  <c r="L13" i="1"/>
  <c r="L69" i="1"/>
  <c r="L46" i="1"/>
  <c r="L11" i="1"/>
</calcChain>
</file>

<file path=xl/comments1.xml><?xml version="1.0" encoding="utf-8"?>
<comments xmlns="http://schemas.openxmlformats.org/spreadsheetml/2006/main">
  <authors>
    <author>Schovánek Petr 30539</author>
  </authors>
  <commentList>
    <comment ref="F43" authorId="0" shapeId="0">
      <text>
        <r>
          <rPr>
            <sz val="8"/>
            <color indexed="81"/>
            <rFont val="Tahoma"/>
            <family val="2"/>
            <charset val="238"/>
          </rPr>
          <t>Opožděný start, cca 14:33</t>
        </r>
      </text>
    </comment>
    <comment ref="H43" authorId="0" shapeId="0">
      <text>
        <r>
          <rPr>
            <sz val="8"/>
            <color indexed="81"/>
            <rFont val="Tahoma"/>
            <family val="2"/>
            <charset val="238"/>
          </rPr>
          <t>Reálný čas cca 15:36</t>
        </r>
      </text>
    </comment>
  </commentList>
</comments>
</file>

<file path=xl/comments2.xml><?xml version="1.0" encoding="utf-8"?>
<comments xmlns="http://schemas.openxmlformats.org/spreadsheetml/2006/main">
  <authors>
    <author>Schovánek Petr 30539</author>
  </authors>
  <commentList>
    <comment ref="F94" authorId="0" shapeId="0">
      <text>
        <r>
          <rPr>
            <sz val="8"/>
            <color indexed="81"/>
            <rFont val="Tahoma"/>
            <family val="2"/>
            <charset val="238"/>
          </rPr>
          <t>Opožděný start, cca 14:33</t>
        </r>
      </text>
    </comment>
    <comment ref="H94" authorId="0" shapeId="0">
      <text>
        <r>
          <rPr>
            <sz val="8"/>
            <color indexed="81"/>
            <rFont val="Tahoma"/>
            <family val="2"/>
            <charset val="238"/>
          </rPr>
          <t>Reálný čas cca 15:36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Datový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ulka1" type="102" refreshedVersion="6" minRefreshableVersion="5">
    <extLst>
      <ext xmlns:x15="http://schemas.microsoft.com/office/spreadsheetml/2010/11/main" uri="{DE250136-89BD-433C-8126-D09CA5730AF9}">
        <x15:connection id="Tabulka1" autoDelete="1" usedByAddin="1">
          <x15:rangePr sourceName="_xlcn.WorksheetConnection_Tabulka1"/>
        </x15:connection>
      </ext>
    </extLst>
  </connection>
</connections>
</file>

<file path=xl/sharedStrings.xml><?xml version="1.0" encoding="utf-8"?>
<sst xmlns="http://schemas.openxmlformats.org/spreadsheetml/2006/main" count="1424" uniqueCount="406">
  <si>
    <t>startovní číslo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</si>
  <si>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</si>
  <si>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</si>
  <si>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</si>
  <si>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</si>
  <si>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</si>
  <si>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</si>
  <si>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</si>
  <si>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</si>
  <si>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</si>
  <si>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</si>
  <si>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</si>
  <si>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korekce času</t>
  </si>
  <si>
    <t>Gololobová Adélka</t>
  </si>
  <si>
    <t>Bohemians</t>
  </si>
  <si>
    <t>Z</t>
  </si>
  <si>
    <t>Sedláčková Linda</t>
  </si>
  <si>
    <t>OK Roztoky</t>
  </si>
  <si>
    <t>Semerád Martin</t>
  </si>
  <si>
    <t>AC Slovan Liberec</t>
  </si>
  <si>
    <t>M</t>
  </si>
  <si>
    <t>Sedláček Jaroslav</t>
  </si>
  <si>
    <t>Bína Šimon</t>
  </si>
  <si>
    <t>Hrusice</t>
  </si>
  <si>
    <t>Sedláček Patrik</t>
  </si>
  <si>
    <t>Žižka Jakub</t>
  </si>
  <si>
    <t>Slovan Hradišťko</t>
  </si>
  <si>
    <t>Žižka Jan</t>
  </si>
  <si>
    <t>Pechek Petr</t>
  </si>
  <si>
    <t>KERTEAM</t>
  </si>
  <si>
    <t>Herda Jan</t>
  </si>
  <si>
    <t>SKP Nymburk</t>
  </si>
  <si>
    <t>Hostička Jan</t>
  </si>
  <si>
    <t>Příbram</t>
  </si>
  <si>
    <t>Mach Tomáš</t>
  </si>
  <si>
    <t>Ztělesněné zlo</t>
  </si>
  <si>
    <t>Polášek Jan Ferdinand</t>
  </si>
  <si>
    <t>VŠSK MFF UK</t>
  </si>
  <si>
    <t xml:space="preserve">Turek Martin </t>
  </si>
  <si>
    <t>ŽAKIS TEAM</t>
  </si>
  <si>
    <t>Šťastný Tomáš</t>
  </si>
  <si>
    <t>Vít Jakub</t>
  </si>
  <si>
    <t>Radotín</t>
  </si>
  <si>
    <t>Ramba jiří</t>
  </si>
  <si>
    <t>OB Kotlářka</t>
  </si>
  <si>
    <t>ŠkeříkRobert</t>
  </si>
  <si>
    <t>ROPETA</t>
  </si>
  <si>
    <t>Ludrovský Martin</t>
  </si>
  <si>
    <t>KOH-I-NOOR MACHINERY</t>
  </si>
  <si>
    <t>Kahoun Jan</t>
  </si>
  <si>
    <t>Louňovice pod Blanicí</t>
  </si>
  <si>
    <t>Poupa Petr</t>
  </si>
  <si>
    <t>Roztoky</t>
  </si>
  <si>
    <t>Špringl Štěpán</t>
  </si>
  <si>
    <t>Praha 5</t>
  </si>
  <si>
    <t>Šikola Pavel</t>
  </si>
  <si>
    <t>Česká lípa</t>
  </si>
  <si>
    <t>Fajta Viktor</t>
  </si>
  <si>
    <t>ADVENTURA</t>
  </si>
  <si>
    <t>Fišer Jiří</t>
  </si>
  <si>
    <t>Slávia Praha</t>
  </si>
  <si>
    <t>Kulhavý Martin</t>
  </si>
  <si>
    <t>Chodov</t>
  </si>
  <si>
    <t>Marašek Jan</t>
  </si>
  <si>
    <t>SDH Radotín</t>
  </si>
  <si>
    <t>Pletka Luboš</t>
  </si>
  <si>
    <t>Zbraslav</t>
  </si>
  <si>
    <t>Štandera Martin</t>
  </si>
  <si>
    <t>Hradec Králové</t>
  </si>
  <si>
    <t>Herzig Jan</t>
  </si>
  <si>
    <t>Modřany</t>
  </si>
  <si>
    <t>Rektor Antonín</t>
  </si>
  <si>
    <t>Maleček Martin</t>
  </si>
  <si>
    <t>Žiškovští Tygři</t>
  </si>
  <si>
    <t>Jirásek Marek</t>
  </si>
  <si>
    <t>TJ Sokol Kbely</t>
  </si>
  <si>
    <t>Walenfels Jiří</t>
  </si>
  <si>
    <t>Královské vinohrady</t>
  </si>
  <si>
    <t>Král Vítězslav</t>
  </si>
  <si>
    <t>pysy</t>
  </si>
  <si>
    <t>Šindelka Antonín</t>
  </si>
  <si>
    <t>Radio Sport Bílovice</t>
  </si>
  <si>
    <t>Sedláček Jakub</t>
  </si>
  <si>
    <t>Senešnice</t>
  </si>
  <si>
    <t>Oberlander Jan</t>
  </si>
  <si>
    <t>Sokol Senohraby</t>
  </si>
  <si>
    <t>Kalista Jiří</t>
  </si>
  <si>
    <t>SK Praga Praha</t>
  </si>
  <si>
    <t>Schev Harald</t>
  </si>
  <si>
    <t>Praha 3</t>
  </si>
  <si>
    <t>Novák Radomír</t>
  </si>
  <si>
    <t>Uhlířské Janovice</t>
  </si>
  <si>
    <t>Mařík Michal</t>
  </si>
  <si>
    <t>Doležal Tomáš</t>
  </si>
  <si>
    <t>ALBIT</t>
  </si>
  <si>
    <t>Kolbaba Pavel</t>
  </si>
  <si>
    <t>Lucky family</t>
  </si>
  <si>
    <t>Bína Jiří</t>
  </si>
  <si>
    <t>Chmela Jiří</t>
  </si>
  <si>
    <t>Sparta Košíře</t>
  </si>
  <si>
    <t>Brabec Josef</t>
  </si>
  <si>
    <t>Hasiči Turkovice</t>
  </si>
  <si>
    <t>Vavro Roman</t>
  </si>
  <si>
    <t>Traktor humus</t>
  </si>
  <si>
    <t>Rychcký Tomáš</t>
  </si>
  <si>
    <t>HH Smíchov</t>
  </si>
  <si>
    <t>Soukup Petr</t>
  </si>
  <si>
    <t>Kovohutě Příbram</t>
  </si>
  <si>
    <t>Jindra David</t>
  </si>
  <si>
    <t>SABZO</t>
  </si>
  <si>
    <t>Diviš Martin</t>
  </si>
  <si>
    <t>SNB Praha</t>
  </si>
  <si>
    <t>Lukeš Jiří</t>
  </si>
  <si>
    <t>JaJ Vlašim</t>
  </si>
  <si>
    <t>Matějovský Pavel</t>
  </si>
  <si>
    <t>AVC/SABZO/MK Kladno</t>
  </si>
  <si>
    <t>Doležal Jaromír</t>
  </si>
  <si>
    <t>Kratochvíl Miroslav</t>
  </si>
  <si>
    <t>Sokol Hlubočepy</t>
  </si>
  <si>
    <t>Holub Pavel</t>
  </si>
  <si>
    <t>Bering</t>
  </si>
  <si>
    <t>Válek Jan</t>
  </si>
  <si>
    <t>Slamiak Stanislav</t>
  </si>
  <si>
    <t>BONBON</t>
  </si>
  <si>
    <t>Mašek Roman</t>
  </si>
  <si>
    <t>Šnajberk Jiří</t>
  </si>
  <si>
    <t>Volný Petr</t>
  </si>
  <si>
    <t>Relax Medvědice</t>
  </si>
  <si>
    <t>Ledvina Tomáš</t>
  </si>
  <si>
    <t>AVC Praha</t>
  </si>
  <si>
    <t>Rožánek Vladimír</t>
  </si>
  <si>
    <t>Fliegl Mirek</t>
  </si>
  <si>
    <t>PSK Olymp Praha</t>
  </si>
  <si>
    <t>Gregor Jaroslav</t>
  </si>
  <si>
    <t>AC OM praha</t>
  </si>
  <si>
    <t>Novák Pavel</t>
  </si>
  <si>
    <t>Liga 100</t>
  </si>
  <si>
    <t>Sehnal Adrien</t>
  </si>
  <si>
    <t>Dukla Praha</t>
  </si>
  <si>
    <t>Urban Josef</t>
  </si>
  <si>
    <t>Tausinger Igor</t>
  </si>
  <si>
    <t>CROTALUS</t>
  </si>
  <si>
    <t>Nový Břetislav</t>
  </si>
  <si>
    <t>Cipl František</t>
  </si>
  <si>
    <t>Ge Evžen</t>
  </si>
  <si>
    <t>Maratonský Vrány</t>
  </si>
  <si>
    <t>Paukert Milan</t>
  </si>
  <si>
    <t>Chlumský Luboš</t>
  </si>
  <si>
    <t>Vokovice</t>
  </si>
  <si>
    <t>Starý Standa</t>
  </si>
  <si>
    <t>Roubíčkova Lhota</t>
  </si>
  <si>
    <t>Jungman Josef</t>
  </si>
  <si>
    <t>Spartak Praha 4</t>
  </si>
  <si>
    <t>Adámek Petr</t>
  </si>
  <si>
    <t>Kučera Vilém</t>
  </si>
  <si>
    <t>Krejsa Václav</t>
  </si>
  <si>
    <t>Šimon Miloš</t>
  </si>
  <si>
    <t>PSK Union Praha</t>
  </si>
  <si>
    <t>Janeček Jaroslav</t>
  </si>
  <si>
    <t>Rataj Stanislav</t>
  </si>
  <si>
    <t>Sedlec Prčice</t>
  </si>
  <si>
    <t>Černý František</t>
  </si>
  <si>
    <t>Jilemnice</t>
  </si>
  <si>
    <t>Čech Karel</t>
  </si>
  <si>
    <t>KAK</t>
  </si>
  <si>
    <t>Daubenek Antonín</t>
  </si>
  <si>
    <t>Čapek Antonín</t>
  </si>
  <si>
    <t>Tučanová Zuzana</t>
  </si>
  <si>
    <t>Sajdlová Jana</t>
  </si>
  <si>
    <t>Krejčí Jitka</t>
  </si>
  <si>
    <t>TJ Krejčí.cz</t>
  </si>
  <si>
    <t>Kynclová Zuzana</t>
  </si>
  <si>
    <t>Velké Popovice</t>
  </si>
  <si>
    <t>Škeřtová Petra</t>
  </si>
  <si>
    <t>Gregorová Jitka</t>
  </si>
  <si>
    <t>Žleby</t>
  </si>
  <si>
    <t>Horká Jitka</t>
  </si>
  <si>
    <t>Praha 10</t>
  </si>
  <si>
    <t>Fejfarová Karla</t>
  </si>
  <si>
    <t>Hostivice</t>
  </si>
  <si>
    <t>Jamborová Dáša</t>
  </si>
  <si>
    <t>Appeltová Barbora</t>
  </si>
  <si>
    <t>Barandov Studio</t>
  </si>
  <si>
    <t>Vlachynská Liba</t>
  </si>
  <si>
    <t>Flieglová Alena</t>
  </si>
  <si>
    <t>Sedláčková Petra</t>
  </si>
  <si>
    <t>Lukešová Jana</t>
  </si>
  <si>
    <t>Walenfels Lenka</t>
  </si>
  <si>
    <t>Sokol Královské Vinohrady</t>
  </si>
  <si>
    <t>Vavrušová Helena</t>
  </si>
  <si>
    <t>Lukášová Mirka</t>
  </si>
  <si>
    <t>Praha</t>
  </si>
  <si>
    <t>Mališová Karla</t>
  </si>
  <si>
    <t>USK Praha</t>
  </si>
  <si>
    <t>Pštrossová Marie</t>
  </si>
  <si>
    <t>Procházková Irena</t>
  </si>
  <si>
    <t>TJ Háje</t>
  </si>
  <si>
    <t>Dolejšová Jitka</t>
  </si>
  <si>
    <t>Zeidlerová Jarmila</t>
  </si>
  <si>
    <t>Hrůsa Zdeněk</t>
  </si>
  <si>
    <t>Flaks Jan</t>
  </si>
  <si>
    <t>Málek Zdeněk</t>
  </si>
  <si>
    <t>Golobová Adéla</t>
  </si>
  <si>
    <t>Golobová Blanka</t>
  </si>
  <si>
    <t>Fendrich Tomáš</t>
  </si>
  <si>
    <t>Golobov Michal</t>
  </si>
  <si>
    <t>MatějovskýPavel</t>
  </si>
  <si>
    <t>Tržilová Iva</t>
  </si>
  <si>
    <t>Bloudková Jana</t>
  </si>
  <si>
    <t>PourSvatopluk</t>
  </si>
  <si>
    <t>Jámborová Dáša</t>
  </si>
  <si>
    <t>Lučan Jan</t>
  </si>
  <si>
    <t>Werner Petr</t>
  </si>
  <si>
    <t>Kalát Josef</t>
  </si>
  <si>
    <t>Borovičková Lenka</t>
  </si>
  <si>
    <t>Tarant Jiří</t>
  </si>
  <si>
    <t>Křeček Jiří</t>
  </si>
  <si>
    <t>Šiman Eduard</t>
  </si>
  <si>
    <t>SedláčekPatrik</t>
  </si>
  <si>
    <t>Pech Jindřich</t>
  </si>
  <si>
    <t>Petrányi Radoslav</t>
  </si>
  <si>
    <t>Sehnal Ariel</t>
  </si>
  <si>
    <t>HorkáJana</t>
  </si>
  <si>
    <t>Vitásek Josef</t>
  </si>
  <si>
    <t>Stehlík Marek</t>
  </si>
  <si>
    <t>Liehne Zdeněk</t>
  </si>
  <si>
    <t>Popek Tomáš</t>
  </si>
  <si>
    <t>Marek Martin</t>
  </si>
  <si>
    <t>Lípa Václav</t>
  </si>
  <si>
    <t>Čadil Jan</t>
  </si>
  <si>
    <t>Šiml Jan</t>
  </si>
  <si>
    <t>Mašek Martin</t>
  </si>
  <si>
    <t>Minařík Michal</t>
  </si>
  <si>
    <t>Viest Radoslav</t>
  </si>
  <si>
    <t>Strejček Jiří</t>
  </si>
  <si>
    <t>Weigel Libor</t>
  </si>
  <si>
    <t>Knap Michal</t>
  </si>
  <si>
    <t>OnderkaAlois</t>
  </si>
  <si>
    <t>Svoboda Vojtěch</t>
  </si>
  <si>
    <t>Eliáš Petr</t>
  </si>
  <si>
    <t>Průša Josef</t>
  </si>
  <si>
    <t>Pipek Jan</t>
  </si>
  <si>
    <t>Marhoun Petr</t>
  </si>
  <si>
    <t>Šnobl Pavel</t>
  </si>
  <si>
    <t>Šnoblová Klára</t>
  </si>
  <si>
    <t>ŠediváIrena</t>
  </si>
  <si>
    <t>Bína František</t>
  </si>
  <si>
    <t>Zacha Zbyněk</t>
  </si>
  <si>
    <t>Petrouš Ivo</t>
  </si>
  <si>
    <t>Kužel Zdeněk</t>
  </si>
  <si>
    <t>Jiří Fišer</t>
  </si>
  <si>
    <t>Bradáč Jiří</t>
  </si>
  <si>
    <t>hod</t>
  </si>
  <si>
    <t>min</t>
  </si>
  <si>
    <t>sec</t>
  </si>
  <si>
    <t>desetiny</t>
  </si>
  <si>
    <t>Kategorie ženy</t>
  </si>
  <si>
    <t>Kategorie Muži</t>
  </si>
  <si>
    <t>Jky</t>
  </si>
  <si>
    <t>Jri</t>
  </si>
  <si>
    <t>Z20</t>
  </si>
  <si>
    <t>M20</t>
  </si>
  <si>
    <t>Z35</t>
  </si>
  <si>
    <t>M40</t>
  </si>
  <si>
    <t>Z45</t>
  </si>
  <si>
    <t>M50</t>
  </si>
  <si>
    <t>Z55</t>
  </si>
  <si>
    <t>M60</t>
  </si>
  <si>
    <t>M70</t>
  </si>
  <si>
    <t>Nástroj Power View umožňuje pouze postupný tisk listů.</t>
  </si>
  <si>
    <t>Přejděte na požadovaný list a opakujte akci.</t>
  </si>
  <si>
    <t>Pořadí Muži/Ženy</t>
  </si>
  <si>
    <t>čas v cíli</t>
  </si>
  <si>
    <t>Bařtipánová Ivana</t>
  </si>
  <si>
    <t>Bonbon</t>
  </si>
  <si>
    <t>Smola chůze Praha z.s.</t>
  </si>
  <si>
    <t>Brych Jiří</t>
  </si>
  <si>
    <t>Blaník Strunkovice</t>
  </si>
  <si>
    <t>Sabzo Praha</t>
  </si>
  <si>
    <t>Albit Technologies</t>
  </si>
  <si>
    <t>Úřad městské části Praha 12</t>
  </si>
  <si>
    <t>AC Nýřany</t>
  </si>
  <si>
    <t>Fliegl Miloslav</t>
  </si>
  <si>
    <t>Franz Jiří</t>
  </si>
  <si>
    <t>Kerteam</t>
  </si>
  <si>
    <t>Maratonské Vrány</t>
  </si>
  <si>
    <t>Gretzová Lucie</t>
  </si>
  <si>
    <t>Hrstková Vladěna</t>
  </si>
  <si>
    <t>SC Radotín</t>
  </si>
  <si>
    <t>Jan Válek</t>
  </si>
  <si>
    <t>Lucky Family 1</t>
  </si>
  <si>
    <t>Kotlík Kamil</t>
  </si>
  <si>
    <t>Hegesh</t>
  </si>
  <si>
    <t>Kotlíková Petra</t>
  </si>
  <si>
    <t>TJ Banes Slavoj Pacov</t>
  </si>
  <si>
    <t xml:space="preserve">Koudelka Drahomír </t>
  </si>
  <si>
    <t>Meixner Consulting</t>
  </si>
  <si>
    <t>Rysy</t>
  </si>
  <si>
    <t>Linhart Martin</t>
  </si>
  <si>
    <t>Macáková Magdaléna</t>
  </si>
  <si>
    <t>AVC/Maraton Kladno</t>
  </si>
  <si>
    <t>Mojzešová Milena</t>
  </si>
  <si>
    <t>Báječné ženy v běhu</t>
  </si>
  <si>
    <t>Laco Team</t>
  </si>
  <si>
    <t>Olšová Veronika</t>
  </si>
  <si>
    <t>Tri Ski Horní Počernice</t>
  </si>
  <si>
    <t xml:space="preserve">Olšová Jana </t>
  </si>
  <si>
    <t>Šneci v běhu</t>
  </si>
  <si>
    <t>Paseka Petr</t>
  </si>
  <si>
    <t>Trutnov</t>
  </si>
  <si>
    <t>Petrániy Radoslav</t>
  </si>
  <si>
    <t>SK Babice</t>
  </si>
  <si>
    <t>MFF/Jelita Run</t>
  </si>
  <si>
    <t>Koa Squad</t>
  </si>
  <si>
    <t>Požgayová Jana</t>
  </si>
  <si>
    <t>Bonbon Praha</t>
  </si>
  <si>
    <t>Procházka Jan</t>
  </si>
  <si>
    <t>Inov8 Team</t>
  </si>
  <si>
    <t>Pucholt Miroslav</t>
  </si>
  <si>
    <t>Rada Petr</t>
  </si>
  <si>
    <t>ACOH PRAHA</t>
  </si>
  <si>
    <t>Rada Martin</t>
  </si>
  <si>
    <t>Růžičková Lucie</t>
  </si>
  <si>
    <t>Rychetský Tomáš</t>
  </si>
  <si>
    <t>Schovánek Petr</t>
  </si>
  <si>
    <t>Krčský les C</t>
  </si>
  <si>
    <t>Škrabálek Jan</t>
  </si>
  <si>
    <t>Krčský les 2</t>
  </si>
  <si>
    <t>Stoklas Kamil</t>
  </si>
  <si>
    <t>Šesták Jindřich</t>
  </si>
  <si>
    <t>ASP</t>
  </si>
  <si>
    <t>Česká Lípa</t>
  </si>
  <si>
    <t>Špak Michal</t>
  </si>
  <si>
    <t>Poprad</t>
  </si>
  <si>
    <t>Šťástka Jiří</t>
  </si>
  <si>
    <t>Turbomošt Lhota</t>
  </si>
  <si>
    <t>Trnková Štěpanka</t>
  </si>
  <si>
    <t>Repsol Honda Team</t>
  </si>
  <si>
    <t>Věžníková Andrea</t>
  </si>
  <si>
    <t>ASK Slavia Praha</t>
  </si>
  <si>
    <t>Buková</t>
  </si>
  <si>
    <t>Vlachynská Libuše</t>
  </si>
  <si>
    <t>Relax Madvědice</t>
  </si>
  <si>
    <t>Werner Lukáš</t>
  </si>
  <si>
    <t>Zelená liška</t>
  </si>
  <si>
    <t>FC PCP</t>
  </si>
  <si>
    <t>Živný Michal</t>
  </si>
  <si>
    <t>Stromovka</t>
  </si>
  <si>
    <t>Kožina Štěpán</t>
  </si>
  <si>
    <t>Aktis</t>
  </si>
  <si>
    <t>Kožinová Zuzana</t>
  </si>
  <si>
    <t>Valentová Květa</t>
  </si>
  <si>
    <t>Hasiči</t>
  </si>
  <si>
    <t>Vačkářová Andrea</t>
  </si>
  <si>
    <t>Štěchovice</t>
  </si>
  <si>
    <t>Vačkář Jan</t>
  </si>
  <si>
    <t>Malý Zdeněk</t>
  </si>
  <si>
    <t>Loko Beroun</t>
  </si>
  <si>
    <t>Moch Ivan</t>
  </si>
  <si>
    <t>Březina Petr</t>
  </si>
  <si>
    <t>Kovo</t>
  </si>
  <si>
    <t>Pasler Jiří</t>
  </si>
  <si>
    <t>KAK Praha</t>
  </si>
  <si>
    <t>Minchev Ivan</t>
  </si>
  <si>
    <t>JUST</t>
  </si>
  <si>
    <t>Seko Frederik</t>
  </si>
  <si>
    <t>Slavie Praha</t>
  </si>
  <si>
    <t>Bartošová Jiřina</t>
  </si>
  <si>
    <t>Praha 8</t>
  </si>
  <si>
    <t>Bartoš Lukáš</t>
  </si>
  <si>
    <t>FK Kobylisy</t>
  </si>
  <si>
    <t>Krejčí Jitka 1985</t>
  </si>
  <si>
    <t>Schutz Petr</t>
  </si>
  <si>
    <t>Orlová</t>
  </si>
  <si>
    <t>Vávra</t>
  </si>
  <si>
    <t xml:space="preserve">Fleiglová Alena </t>
  </si>
  <si>
    <t>Bičík Tomáš</t>
  </si>
  <si>
    <t>Elab Team</t>
  </si>
  <si>
    <t>Vlček Bohumil</t>
  </si>
  <si>
    <t>Praha 13</t>
  </si>
  <si>
    <t>MFF</t>
  </si>
  <si>
    <t>Petr Jan</t>
  </si>
  <si>
    <t>Tatran Jablonec</t>
  </si>
  <si>
    <t>Mandulová Katka</t>
  </si>
  <si>
    <t>Bartošová Veronika</t>
  </si>
  <si>
    <t>SK Jeseniova</t>
  </si>
  <si>
    <t>Svobodová Tereza</t>
  </si>
  <si>
    <t>Tichý Jiří</t>
  </si>
  <si>
    <t>Czech Outdoor Extreme Team</t>
  </si>
  <si>
    <t>Šandera Martin</t>
  </si>
  <si>
    <t>Kovář Miroslav</t>
  </si>
  <si>
    <t>Beer Mental Team</t>
  </si>
  <si>
    <t>Gabla Martin</t>
  </si>
  <si>
    <t>Iron People</t>
  </si>
  <si>
    <t xml:space="preserve">Šimek Tomáš </t>
  </si>
  <si>
    <t>Tk Vyšehrad</t>
  </si>
  <si>
    <t>Crotalus</t>
  </si>
  <si>
    <t>HO SKOL</t>
  </si>
  <si>
    <t>Rychecký Tomáš</t>
  </si>
  <si>
    <t>Schütz Petr</t>
  </si>
  <si>
    <t>Vávra Radomír</t>
  </si>
  <si>
    <t>Mandulová Kateřina</t>
  </si>
  <si>
    <t>Trnková Štěpánka</t>
  </si>
  <si>
    <t xml:space="preserve">Flieglová Alena </t>
  </si>
  <si>
    <t>Jámborová Daša</t>
  </si>
  <si>
    <t>Starý Stanislav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</si>
</sst>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.0;@"/>
    <numFmt numFmtId="166" formatCode="ss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4" borderId="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0" fillId="0" borderId="2" xfId="0" applyFont="1" applyBorder="1"/>
    <xf numFmtId="0" fontId="0" fillId="0" borderId="2" xfId="0" applyBorder="1" applyProtection="1">
      <protection hidden="1"/>
    </xf>
    <xf numFmtId="0" fontId="0" fillId="0" borderId="0" xfId="0" applyFont="1" applyBorder="1"/>
    <xf numFmtId="0" fontId="0" fillId="0" borderId="0" xfId="0" applyBorder="1" applyProtection="1">
      <protection hidden="1"/>
    </xf>
    <xf numFmtId="165" fontId="0" fillId="0" borderId="0" xfId="0" applyNumberFormat="1"/>
    <xf numFmtId="0" fontId="0" fillId="2" borderId="0" xfId="0" applyFill="1" applyAlignment="1">
      <alignment horizontal="center" vertical="center"/>
    </xf>
    <xf numFmtId="46" fontId="0" fillId="0" borderId="0" xfId="0" applyNumberFormat="1"/>
    <xf numFmtId="0" fontId="0" fillId="4" borderId="0" xfId="0" applyFont="1" applyFill="1" applyBorder="1"/>
    <xf numFmtId="21" fontId="0" fillId="0" borderId="0" xfId="0" applyNumberFormat="1" applyAlignment="1">
      <alignment wrapText="1"/>
    </xf>
  </cellXfs>
  <cellStyles count="1">
    <cellStyle name="Normální" xfId="0" builtinId="0"/>
  </cellStyles>
  <dxfs count="47">
    <dxf>
      <numFmt numFmtId="0" formatCode="General"/>
    </dxf>
    <dxf>
      <numFmt numFmtId="0" formatCode="General"/>
    </dxf>
    <dxf>
      <numFmt numFmtId="164" formatCode="mm:ss.0;@"/>
    </dxf>
    <dxf>
      <numFmt numFmtId="165" formatCode="h:mm:ss.0;@"/>
    </dxf>
    <dxf>
      <alignment horizontal="center" vertical="center" textRotation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FE70AD91-ECA9-4DED-9DD9-10867A0106B4}" ax:persistence="persistPropertyBag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20</xdr:col>
          <xdr:colOff>9525</xdr:colOff>
          <xdr:row>48</xdr:row>
          <xdr:rowOff>9525</xdr:rowOff>
        </xdr:to>
        <xdr:sp macro="" textlink="">
          <xdr:nvSpPr>
            <xdr:cNvPr id="5122" name="AroAxControlShim1" descr="Power View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13</xdr:col>
      <xdr:colOff>203200</xdr:colOff>
      <xdr:row>33</xdr:row>
      <xdr:rowOff>60960</xdr:rowOff>
    </xdr:to>
    <xdr:pic>
      <xdr:nvPicPr>
        <xdr:cNvPr id="2" name="Obrázek 1" descr="Power View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8000" cy="609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ulka15" displayName="Tabulka15" ref="A2:L112" totalsRowShown="0" headerRowDxfId="46" dataDxfId="45">
  <autoFilter ref="A2:L112"/>
  <sortState ref="A3:L113">
    <sortCondition ref="A3"/>
  </sortState>
  <tableColumns count="12">
    <tableColumn id="1" name="startovní číslo" dataDxfId="44"/>
    <tableColumn id="2" name="Jméno" dataDxfId="43"/>
    <tableColumn id="12" name="Ročník" dataDxfId="42"/>
    <tableColumn id="13" name="Oddíl" dataDxfId="41"/>
    <tableColumn id="14" name="Pohlaví M/Z" dataDxfId="40"/>
    <tableColumn id="3" name="Startovní čas" dataDxfId="39"/>
    <tableColumn id="4" name="čas v cíly" dataDxfId="38">
      <calculatedColumnFormula>VLOOKUP(Tabulka15[[#This Row],[startovní číslo]],Tabulka13[],5,0)+$O$2</calculatedColumnFormula>
    </tableColumn>
    <tableColumn id="5" name="výsledný čas" dataDxfId="37">
      <calculatedColumnFormula>IF(ISERROR(IF(Tabulka15[[#This Row],[čas v cíly]]="","",Tabulka15[[#This Row],[čas v cíly]]-Tabulka15[[#This Row],[Startovní čas]])),"",IF(Tabulka15[[#This Row],[čas v cíly]]="","",Tabulka15[[#This Row],[čas v cíly]]-Tabulka15[[#This Row],[Startovní čas]]))</calculatedColumnFormula>
    </tableColumn>
    <tableColumn id="9" name="Kategorie" dataDxfId="36">
      <calculatedColumnFormula>IF(Tabulka15[[#This Row],[Pohlaví M/Z]]="Z",VLOOKUP(Tabulka15[[#This Row],[Ročník]],Tabulka3[],2,0),VLOOKUP(Tabulka15[[#This Row],[Ročník]],Tabulka3[],3,0))</calculatedColumnFormula>
    </tableColumn>
    <tableColumn id="10" name="Pořadí v kategorii" dataDxfId="35">
      <calculatedColumnFormula>IF(Tabulka15[[#This Row],[výsledný čas]]="","",COUNTIFS(Tabulka15[Kategorie],Tabulka15[[#This Row],[Kategorie]],Tabulka15[výsledný čas],"&lt;"&amp;Tabulka15[[#This Row],[výsledný čas]],Tabulka15[výsledný čas],"&lt;&gt;")+1)</calculatedColumnFormula>
    </tableColumn>
    <tableColumn id="15" name="Celkové pořadí Muži/Ženy" dataDxfId="34">
      <calculatedColumnFormula>IF(Tabulka15[[#This Row],[výsledný čas]]="","",COUNTIFS(Tabulka15[Pohlaví M/Z],Tabulka15[[#This Row],[Pohlaví M/Z]],Tabulka15[výsledný čas],"&lt;"&amp;Tabulka15[[#This Row],[výsledný čas]],Tabulka15[výsledný čas],"&lt;&gt;")+1)</calculatedColumnFormula>
    </tableColumn>
    <tableColumn id="11" name="Celkové pořadí" dataDxfId="33">
      <calculatedColumnFormula>IF(ISERROR(RANK(Tabulka15[[#This Row],[výsledný čas]],Tabulka15[výsledný čas],1)),"",RANK(Tabulka15[[#This Row],[výsledný čas]],Tabulka15[výsledný čas],1))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L363" totalsRowShown="0" headerRowDxfId="32" dataDxfId="31">
  <autoFilter ref="A1:L363"/>
  <sortState ref="A2:L363">
    <sortCondition ref="H2:H363"/>
  </sortState>
  <tableColumns count="12">
    <tableColumn id="1" name="startovní číslo" dataDxfId="30"/>
    <tableColumn id="2" name="Jméno" dataDxfId="29"/>
    <tableColumn id="12" name="Ročník" dataDxfId="28"/>
    <tableColumn id="13" name="Oddíl" dataDxfId="27"/>
    <tableColumn id="14" name="Pohlaví M/Z" dataDxfId="26"/>
    <tableColumn id="3" name="Startovní čas" dataDxfId="25"/>
    <tableColumn id="4" name="čas v cíli" dataDxfId="24">
      <calculatedColumnFormula>VLOOKUP(Tabulka1[[#This Row],[startovní číslo]],Tabulka13[],5,0)+$O$1</calculatedColumnFormula>
    </tableColumn>
    <tableColumn id="5" name="výsledný čas" dataDxfId="23">
      <calculatedColumnFormula>IF(ISERROR(IF(Tabulka1[[#This Row],[čas v cíli]]="","",Tabulka1[[#This Row],[čas v cíli]]-Tabulka1[[#This Row],[Startovní čas]])),"",IF(Tabulka1[[#This Row],[čas v cíli]]="","",Tabulka1[[#This Row],[čas v cíli]]-Tabulka1[[#This Row],[Startovní čas]]))</calculatedColumnFormula>
    </tableColumn>
    <tableColumn id="9" name="Kategorie" dataDxfId="22">
      <calculatedColumnFormula>IF(Tabulka1[[#This Row],[Pohlaví M/Z]]="Z",VLOOKUP(Tabulka1[[#This Row],[Ročník]],Tabulka3[],2,0),VLOOKUP(Tabulka1[[#This Row],[Ročník]],Tabulka3[],3,0))</calculatedColumnFormula>
    </tableColumn>
    <tableColumn id="10" name="Pořadí v kategorii" dataDxfId="21">
      <calculatedColumnFormula>IF(Tabulka1[[#This Row],[výsledný čas]]="","",COUNTIFS(Tabulka1[Kategorie],Tabulka1[[#This Row],[Kategorie]],Tabulka1[výsledný čas],"&lt;"&amp;Tabulka1[[#This Row],[výsledný čas]],Tabulka1[výsledný čas],"&lt;&gt;")+1)</calculatedColumnFormula>
    </tableColumn>
    <tableColumn id="15" name="Pořadí Muži/Ženy" dataDxfId="20">
      <calculatedColumnFormula>IF(Tabulka1[[#This Row],[výsledný čas]]="","",COUNTIFS(Tabulka1[Pohlaví M/Z],Tabulka1[[#This Row],[Pohlaví M/Z]],Tabulka1[výsledný čas],"&lt;"&amp;Tabulka1[[#This Row],[výsledný čas]],Tabulka1[výsledný čas],"&lt;&gt;")+1)</calculatedColumnFormula>
    </tableColumn>
    <tableColumn id="11" name="Celkové pořadí" dataDxfId="19">
      <calculatedColumnFormula>IF(ISERROR(RANK(Tabulka1[[#This Row],[výsledný čas]],Tabulka1[výsledný čas],1)),"",RANK(Tabulka1[[#This Row],[výsledný čas]],Tabulka1[výsledný čas],1))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ulka16" displayName="Tabulka16" ref="A1:L363" totalsRowShown="0" headerRowDxfId="18" dataDxfId="17">
  <autoFilter ref="A1:L363"/>
  <sortState ref="A2:L363">
    <sortCondition ref="I2:I363"/>
    <sortCondition ref="J2:J363"/>
  </sortState>
  <tableColumns count="12">
    <tableColumn id="1" name="startovní číslo" dataDxfId="16"/>
    <tableColumn id="2" name="Jméno" dataDxfId="15"/>
    <tableColumn id="12" name="Ročník" dataDxfId="14"/>
    <tableColumn id="13" name="Oddíl" dataDxfId="13"/>
    <tableColumn id="14" name="Pohlaví M/Z" dataDxfId="12"/>
    <tableColumn id="3" name="Startovní čas" dataDxfId="11"/>
    <tableColumn id="4" name="čas v cíli" dataDxfId="10">
      <calculatedColumnFormula>VLOOKUP(Tabulka16[[#This Row],[startovní číslo]],Tabulka13[],5,0)+$O$1</calculatedColumnFormula>
    </tableColumn>
    <tableColumn id="5" name="výsledný čas" dataDxfId="9">
      <calculatedColumnFormula>IF(ISERROR(IF(Tabulka16[[#This Row],[čas v cíli]]="","",Tabulka16[[#This Row],[čas v cíli]]-Tabulka16[[#This Row],[Startovní čas]])),"",IF(Tabulka16[[#This Row],[čas v cíli]]="","",Tabulka16[[#This Row],[čas v cíli]]-Tabulka16[[#This Row],[Startovní čas]]))</calculatedColumnFormula>
    </tableColumn>
    <tableColumn id="9" name="Kategorie" dataDxfId="8">
      <calculatedColumnFormula>IF(Tabulka16[[#This Row],[Pohlaví M/Z]]="Z",VLOOKUP(Tabulka16[[#This Row],[Ročník]],Tabulka3[],2,0),VLOOKUP(Tabulka16[[#This Row],[Ročník]],Tabulka3[],3,0))</calculatedColumnFormula>
    </tableColumn>
    <tableColumn id="10" name="Pořadí v kategorii" dataDxfId="7">
      <calculatedColumnFormula>IF(Tabulka16[[#This Row],[výsledný čas]]="","",COUNTIFS(Tabulka16[Kategorie],Tabulka16[[#This Row],[Kategorie]],Tabulka16[výsledný čas],"&lt;"&amp;Tabulka16[[#This Row],[výsledný čas]],Tabulka16[výsledný čas],"&lt;&gt;")+1)</calculatedColumnFormula>
    </tableColumn>
    <tableColumn id="15" name="Pořadí Muži/Ženy" dataDxfId="6">
      <calculatedColumnFormula>IF(Tabulka16[[#This Row],[výsledný čas]]="","",COUNTIFS(Tabulka16[Pohlaví M/Z],Tabulka16[[#This Row],[Pohlaví M/Z]],Tabulka16[výsledný čas],"&lt;"&amp;Tabulka16[[#This Row],[výsledný čas]],Tabulka16[výsledný čas],"&lt;&gt;")+1)</calculatedColumnFormula>
    </tableColumn>
    <tableColumn id="11" name="Celkové pořadí" dataDxfId="5">
      <calculatedColumnFormula>IF(ISERROR(RANK(Tabulka16[[#This Row],[výsledný čas]],Tabulka16[výsledný čas],1)),"",RANK(Tabulka16[[#This Row],[výsledný čas]],Tabulka16[výsledný čas],1))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ulka13" displayName="Tabulka13" ref="B1:G119" totalsRowShown="0" headerRowDxfId="4">
  <autoFilter ref="B1:G119"/>
  <sortState ref="B2:G119">
    <sortCondition ref="F2:F119"/>
  </sortState>
  <tableColumns count="6">
    <tableColumn id="1" name="startovní číslo"/>
    <tableColumn id="2" name="hod"/>
    <tableColumn id="3" name="min"/>
    <tableColumn id="5" name="sec"/>
    <tableColumn id="4" name="čas v cíly" dataDxfId="3">
      <calculatedColumnFormula>TIME(Tabulka13[[#This Row],[hod]],Tabulka13[[#This Row],[min]],Tabulka13[[#This Row],[sec]])+Tabulka13[[#This Row],[desetiny]]</calculatedColumnFormula>
    </tableColumn>
    <tableColumn id="7" name="desetiny" dataDxfId="2">
      <calculatedColumnFormula>(Tabulka13[[#This Row],[sec]]-INT(Tabulka13[[#This Row],[sec]]))/24/60/60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ulka3" displayName="Tabulka3" ref="A1:C115" totalsRowShown="0">
  <autoFilter ref="A1:C115"/>
  <sortState ref="A2:C115">
    <sortCondition descending="1" ref="A2"/>
  </sortState>
  <tableColumns count="3">
    <tableColumn id="1" name="Ročník"/>
    <tableColumn id="2" name="Kategorie ženy" dataDxfId="1"/>
    <tableColumn id="3" name="Kategorie Muž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10" Type="http://schemas.openxmlformats.org/officeDocument/2006/relationships/image" Target="../media/image1.emf"/><Relationship Id="rId4" Type="http://schemas.openxmlformats.org/officeDocument/2006/relationships/customProperty" Target="../customProperty3.bin"/><Relationship Id="rId9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323"/>
  <sheetViews>
    <sheetView zoomScale="120" zoomScaleNormal="12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RowHeight="15" x14ac:dyDescent="0.25"/>
  <cols>
    <col min="1" max="1" width="9.85546875" customWidth="1"/>
    <col min="2" max="2" width="20.42578125" customWidth="1"/>
    <col min="3" max="3" width="9.140625" bestFit="1" customWidth="1"/>
    <col min="4" max="4" width="25.28515625" bestFit="1" customWidth="1"/>
    <col min="5" max="5" width="9.28515625" customWidth="1"/>
    <col min="6" max="6" width="9.5703125" customWidth="1"/>
    <col min="7" max="7" width="10.85546875" customWidth="1"/>
    <col min="8" max="8" width="9.42578125" style="6" customWidth="1"/>
    <col min="9" max="9" width="11.42578125" customWidth="1"/>
    <col min="10" max="10" width="13.42578125" style="9" bestFit="1" customWidth="1"/>
    <col min="11" max="11" width="15.140625" bestFit="1" customWidth="1"/>
    <col min="12" max="12" width="12.7109375" bestFit="1" customWidth="1"/>
    <col min="14" max="14" width="12.28515625" bestFit="1" customWidth="1"/>
    <col min="15" max="15" width="4.5703125" bestFit="1" customWidth="1"/>
  </cols>
  <sheetData>
    <row r="2" spans="1:15" s="16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5" t="s">
        <v>7</v>
      </c>
      <c r="I2" s="15" t="s">
        <v>8</v>
      </c>
      <c r="J2" s="7" t="s">
        <v>9</v>
      </c>
      <c r="K2" s="4" t="s">
        <v>10</v>
      </c>
      <c r="L2" s="4" t="s">
        <v>11</v>
      </c>
      <c r="N2" s="14" t="s">
        <v>12</v>
      </c>
      <c r="O2" s="17">
        <v>1.1574074074074073E-4</v>
      </c>
    </row>
    <row r="3" spans="1:15" x14ac:dyDescent="0.25">
      <c r="A3" s="9">
        <v>1</v>
      </c>
      <c r="B3" s="9" t="s">
        <v>155</v>
      </c>
      <c r="C3" s="9">
        <v>1952</v>
      </c>
      <c r="D3" s="9" t="s">
        <v>123</v>
      </c>
      <c r="E3" s="10" t="s">
        <v>20</v>
      </c>
      <c r="F3" s="11">
        <v>1.1574074074074073E-4</v>
      </c>
      <c r="G3" s="11">
        <f>VLOOKUP(Tabulka15[[#This Row],[startovní číslo]],Tabulka13[],5,0)+$O$2</f>
        <v>1.224537037037037E-2</v>
      </c>
      <c r="H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1.2129629629629629E-2</v>
      </c>
      <c r="I3" s="13" t="str">
        <f>IF(Tabulka15[[#This Row],[Pohlaví M/Z]]="Z",VLOOKUP(Tabulka15[[#This Row],[Ročník]],Tabulka3[],2,0),VLOOKUP(Tabulka15[[#This Row],[Ročník]],Tabulka3[],3,0))</f>
        <v>M60</v>
      </c>
      <c r="J3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3" s="8">
        <f>IF(Tabulka15[[#This Row],[výsledný čas]]="","",COUNTIFS(Tabulka15[Pohlaví M/Z],Tabulka15[[#This Row],[Pohlaví M/Z]],Tabulka15[výsledný čas],"&lt;"&amp;Tabulka15[[#This Row],[výsledný čas]],Tabulka15[výsledný čas],"&lt;&gt;")+1)</f>
        <v>39</v>
      </c>
      <c r="L3" s="8">
        <f>IF(ISERROR(RANK(Tabulka15[[#This Row],[výsledný čas]],Tabulka15[výsledný čas],1)),"",RANK(Tabulka15[[#This Row],[výsledný čas]],Tabulka15[výsledný čas],1))</f>
        <v>51</v>
      </c>
    </row>
    <row r="4" spans="1:15" x14ac:dyDescent="0.25">
      <c r="A4" s="9">
        <v>2</v>
      </c>
      <c r="B4" s="9" t="s">
        <v>95</v>
      </c>
      <c r="C4" s="9">
        <v>1968</v>
      </c>
      <c r="D4" s="9" t="s">
        <v>96</v>
      </c>
      <c r="E4" s="10" t="s">
        <v>20</v>
      </c>
      <c r="F4" s="11">
        <v>2.31481481481481E-4</v>
      </c>
      <c r="G4" s="11">
        <f>VLOOKUP(Tabulka15[[#This Row],[startovní číslo]],Tabulka13[],5,0)+$O$2</f>
        <v>9.2013888888888892E-3</v>
      </c>
      <c r="H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8.9699074074074073E-3</v>
      </c>
      <c r="I4" s="13" t="str">
        <f>IF(Tabulka15[[#This Row],[Pohlaví M/Z]]="Z",VLOOKUP(Tabulka15[[#This Row],[Ročník]],Tabulka3[],2,0),VLOOKUP(Tabulka15[[#This Row],[Ročník]],Tabulka3[],3,0))</f>
        <v>M50</v>
      </c>
      <c r="J4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4" s="8">
        <f>IF(Tabulka15[[#This Row],[výsledný čas]]="","",COUNTIFS(Tabulka15[Pohlaví M/Z],Tabulka15[[#This Row],[Pohlaví M/Z]],Tabulka15[výsledný čas],"&lt;"&amp;Tabulka15[[#This Row],[výsledný čas]],Tabulka15[výsledný čas],"&lt;&gt;")+1)</f>
        <v>3</v>
      </c>
      <c r="L4" s="8">
        <f>IF(ISERROR(RANK(Tabulka15[[#This Row],[výsledný čas]],Tabulka15[výsledný čas],1)),"",RANK(Tabulka15[[#This Row],[výsledný čas]],Tabulka15[výsledný čas],1))</f>
        <v>4</v>
      </c>
    </row>
    <row r="5" spans="1:15" x14ac:dyDescent="0.25">
      <c r="A5" s="9">
        <v>3</v>
      </c>
      <c r="B5" s="20" t="s">
        <v>63</v>
      </c>
      <c r="C5" s="9">
        <v>1989</v>
      </c>
      <c r="D5" s="9" t="s">
        <v>64</v>
      </c>
      <c r="E5" s="10" t="s">
        <v>20</v>
      </c>
      <c r="F5" s="11">
        <v>3.4722222222222202E-4</v>
      </c>
      <c r="G5" s="11">
        <f>VLOOKUP(Tabulka15[[#This Row],[startovní číslo]],Tabulka13[],5,0)+$O$2</f>
        <v>1.2997685185185187E-2</v>
      </c>
      <c r="H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1.2650462962962964E-2</v>
      </c>
      <c r="I5" s="13" t="str">
        <f>IF(Tabulka15[[#This Row],[Pohlaví M/Z]]="Z",VLOOKUP(Tabulka15[[#This Row],[Ročník]],Tabulka3[],2,0),VLOOKUP(Tabulka15[[#This Row],[Ročník]],Tabulka3[],3,0))</f>
        <v>M20</v>
      </c>
      <c r="J5" s="8">
        <f>IF(Tabulka15[[#This Row],[výsledný čas]]="","",COUNTIFS(Tabulka15[Kategorie],Tabulka15[[#This Row],[Kategorie]],Tabulka15[výsledný čas],"&lt;"&amp;Tabulka15[[#This Row],[výsledný čas]],Tabulka15[výsledný čas],"&lt;&gt;")+1)</f>
        <v>14</v>
      </c>
      <c r="K5" s="8">
        <f>IF(Tabulka15[[#This Row],[výsledný čas]]="","",COUNTIFS(Tabulka15[Pohlaví M/Z],Tabulka15[[#This Row],[Pohlaví M/Z]],Tabulka15[výsledný čas],"&lt;"&amp;Tabulka15[[#This Row],[výsledný čas]],Tabulka15[výsledný čas],"&lt;&gt;")+1)</f>
        <v>45</v>
      </c>
      <c r="L5" s="8">
        <f>IF(ISERROR(RANK(Tabulka15[[#This Row],[výsledný čas]],Tabulka15[výsledný čas],1)),"",RANK(Tabulka15[[#This Row],[výsledný čas]],Tabulka15[výsledný čas],1))</f>
        <v>59</v>
      </c>
    </row>
    <row r="6" spans="1:15" x14ac:dyDescent="0.25">
      <c r="A6" s="9">
        <v>4</v>
      </c>
      <c r="B6" s="9" t="s">
        <v>197</v>
      </c>
      <c r="C6" s="9">
        <v>1960</v>
      </c>
      <c r="D6" s="9" t="s">
        <v>109</v>
      </c>
      <c r="E6" s="10" t="s">
        <v>15</v>
      </c>
      <c r="F6" s="11">
        <v>4.62962962962962E-4</v>
      </c>
      <c r="G6" s="11">
        <f>VLOOKUP(Tabulka15[[#This Row],[startovní číslo]],Tabulka13[],5,0)+$O$2</f>
        <v>2.3807870370370368E-2</v>
      </c>
      <c r="H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2.3344907407407404E-2</v>
      </c>
      <c r="I6" s="13" t="str">
        <f>IF(Tabulka15[[#This Row],[Pohlaví M/Z]]="Z",VLOOKUP(Tabulka15[[#This Row],[Ročník]],Tabulka3[],2,0),VLOOKUP(Tabulka15[[#This Row],[Ročník]],Tabulka3[],3,0))</f>
        <v>Z55</v>
      </c>
      <c r="J6" s="8">
        <f>IF(Tabulka15[[#This Row],[výsledný čas]]="","",COUNTIFS(Tabulka15[Kategorie],Tabulka15[[#This Row],[Kategorie]],Tabulka15[výsledný čas],"&lt;"&amp;Tabulka15[[#This Row],[výsledný čas]],Tabulka15[výsledný čas],"&lt;&gt;")+1)</f>
        <v>9</v>
      </c>
      <c r="K6" s="8">
        <f>IF(Tabulka15[[#This Row],[výsledný čas]]="","",COUNTIFS(Tabulka15[Pohlaví M/Z],Tabulka15[[#This Row],[Pohlaví M/Z]],Tabulka15[výsledný čas],"&lt;"&amp;Tabulka15[[#This Row],[výsledný čas]],Tabulka15[výsledný čas],"&lt;&gt;")+1)</f>
        <v>24</v>
      </c>
      <c r="L6" s="8">
        <f>IF(ISERROR(RANK(Tabulka15[[#This Row],[výsledný čas]],Tabulka15[výsledný čas],1)),"",RANK(Tabulka15[[#This Row],[výsledný čas]],Tabulka15[výsledný čas],1))</f>
        <v>110</v>
      </c>
    </row>
    <row r="7" spans="1:15" x14ac:dyDescent="0.25">
      <c r="A7" s="9">
        <v>5</v>
      </c>
      <c r="B7" s="9" t="s">
        <v>116</v>
      </c>
      <c r="C7" s="9">
        <v>1957</v>
      </c>
      <c r="D7" s="9" t="s">
        <v>109</v>
      </c>
      <c r="E7" s="10" t="s">
        <v>20</v>
      </c>
      <c r="F7" s="11">
        <v>5.7870370370370205E-4</v>
      </c>
      <c r="G7" s="11">
        <f>VLOOKUP(Tabulka15[[#This Row],[startovní číslo]],Tabulka13[],5,0)+$O$2</f>
        <v>1.8773148148148146E-2</v>
      </c>
      <c r="H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1.8194444444444444E-2</v>
      </c>
      <c r="I7" s="13" t="str">
        <f>IF(Tabulka15[[#This Row],[Pohlaví M/Z]]="Z",VLOOKUP(Tabulka15[[#This Row],[Ročník]],Tabulka3[],2,0),VLOOKUP(Tabulka15[[#This Row],[Ročník]],Tabulka3[],3,0))</f>
        <v>M60</v>
      </c>
      <c r="J7" s="8">
        <f>IF(Tabulka15[[#This Row],[výsledný čas]]="","",COUNTIFS(Tabulka15[Kategorie],Tabulka15[[#This Row],[Kategorie]],Tabulka15[výsledný čas],"&lt;"&amp;Tabulka15[[#This Row],[výsledný čas]],Tabulka15[výsledný čas],"&lt;&gt;")+1)</f>
        <v>17</v>
      </c>
      <c r="K7" s="8">
        <f>IF(Tabulka15[[#This Row],[výsledný čas]]="","",COUNTIFS(Tabulka15[Pohlaví M/Z],Tabulka15[[#This Row],[Pohlaví M/Z]],Tabulka15[výsledný čas],"&lt;"&amp;Tabulka15[[#This Row],[výsledný čas]],Tabulka15[výsledný čas],"&lt;&gt;")+1)</f>
        <v>77</v>
      </c>
      <c r="L7" s="8">
        <f>IF(ISERROR(RANK(Tabulka15[[#This Row],[výsledný čas]],Tabulka15[výsledný čas],1)),"",RANK(Tabulka15[[#This Row],[výsledný čas]],Tabulka15[výsledný čas],1))</f>
        <v>100</v>
      </c>
    </row>
    <row r="8" spans="1:15" x14ac:dyDescent="0.25">
      <c r="A8" s="9">
        <v>6</v>
      </c>
      <c r="B8" s="9" t="s">
        <v>139</v>
      </c>
      <c r="C8" s="9">
        <v>1956</v>
      </c>
      <c r="D8" s="9" t="s">
        <v>109</v>
      </c>
      <c r="E8" s="10" t="s">
        <v>20</v>
      </c>
      <c r="F8" s="11">
        <v>6.9444444444444198E-4</v>
      </c>
      <c r="G8" s="11">
        <f>VLOOKUP(Tabulka15[[#This Row],[startovní číslo]],Tabulka13[],5,0)+$O$2</f>
        <v>1.6817129629629626E-2</v>
      </c>
      <c r="H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1.6122685185185184E-2</v>
      </c>
      <c r="I8" s="13" t="str">
        <f>IF(Tabulka15[[#This Row],[Pohlaví M/Z]]="Z",VLOOKUP(Tabulka15[[#This Row],[Ročník]],Tabulka3[],2,0),VLOOKUP(Tabulka15[[#This Row],[Ročník]],Tabulka3[],3,0))</f>
        <v>M60</v>
      </c>
      <c r="J8" s="8">
        <f>IF(Tabulka15[[#This Row],[výsledný čas]]="","",COUNTIFS(Tabulka15[Kategorie],Tabulka15[[#This Row],[Kategorie]],Tabulka15[výsledný čas],"&lt;"&amp;Tabulka15[[#This Row],[výsledný čas]],Tabulka15[výsledný čas],"&lt;&gt;")+1)</f>
        <v>14</v>
      </c>
      <c r="K8" s="8">
        <f>IF(Tabulka15[[#This Row],[výsledný čas]]="","",COUNTIFS(Tabulka15[Pohlaví M/Z],Tabulka15[[#This Row],[Pohlaví M/Z]],Tabulka15[výsledný čas],"&lt;"&amp;Tabulka15[[#This Row],[výsledný čas]],Tabulka15[výsledný čas],"&lt;&gt;")+1)</f>
        <v>72</v>
      </c>
      <c r="L8" s="8">
        <f>IF(ISERROR(RANK(Tabulka15[[#This Row],[výsledný čas]],Tabulka15[výsledný čas],1)),"",RANK(Tabulka15[[#This Row],[výsledný čas]],Tabulka15[výsledný čas],1))</f>
        <v>95</v>
      </c>
    </row>
    <row r="9" spans="1:15" x14ac:dyDescent="0.25">
      <c r="A9" s="9">
        <v>7</v>
      </c>
      <c r="B9" s="21" t="s">
        <v>78</v>
      </c>
      <c r="C9" s="9">
        <v>1976</v>
      </c>
      <c r="D9" s="9" t="s">
        <v>79</v>
      </c>
      <c r="E9" s="10" t="s">
        <v>20</v>
      </c>
      <c r="F9" s="11">
        <v>8.1018518518518299E-4</v>
      </c>
      <c r="G9" s="11">
        <f>VLOOKUP(Tabulka15[[#This Row],[startovní číslo]],Tabulka13[],5,0)+$O$2</f>
        <v>1.4386574074074076E-2</v>
      </c>
      <c r="H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1.3576388888888893E-2</v>
      </c>
      <c r="I9" s="13" t="str">
        <f>IF(Tabulka15[[#This Row],[Pohlaví M/Z]]="Z",VLOOKUP(Tabulka15[[#This Row],[Ročník]],Tabulka3[],2,0),VLOOKUP(Tabulka15[[#This Row],[Ročník]],Tabulka3[],3,0))</f>
        <v>M40</v>
      </c>
      <c r="J9" s="8">
        <f>IF(Tabulka15[[#This Row],[výsledný čas]]="","",COUNTIFS(Tabulka15[Kategorie],Tabulka15[[#This Row],[Kategorie]],Tabulka15[výsledný čas],"&lt;"&amp;Tabulka15[[#This Row],[výsledný čas]],Tabulka15[výsledný čas],"&lt;&gt;")+1)</f>
        <v>13</v>
      </c>
      <c r="K9" s="8">
        <f>IF(Tabulka15[[#This Row],[výsledný čas]]="","",COUNTIFS(Tabulka15[Pohlaví M/Z],Tabulka15[[#This Row],[Pohlaví M/Z]],Tabulka15[výsledný čas],"&lt;"&amp;Tabulka15[[#This Row],[výsledný čas]],Tabulka15[výsledný čas],"&lt;&gt;")+1)</f>
        <v>53</v>
      </c>
      <c r="L9" s="8">
        <f>IF(ISERROR(RANK(Tabulka15[[#This Row],[výsledný čas]],Tabulka15[výsledný čas],1)),"",RANK(Tabulka15[[#This Row],[výsledný čas]],Tabulka15[výsledný čas],1))</f>
        <v>71</v>
      </c>
    </row>
    <row r="10" spans="1:15" x14ac:dyDescent="0.25">
      <c r="A10" s="9">
        <v>8</v>
      </c>
      <c r="B10" s="9" t="s">
        <v>159</v>
      </c>
      <c r="C10" s="9">
        <v>1942</v>
      </c>
      <c r="D10" s="9" t="s">
        <v>160</v>
      </c>
      <c r="E10" s="10" t="s">
        <v>20</v>
      </c>
      <c r="F10" s="11">
        <v>9.2592592592592303E-4</v>
      </c>
      <c r="G10" s="11">
        <f>VLOOKUP(Tabulka15[[#This Row],[startovní číslo]],Tabulka13[],5,0)+$O$2</f>
        <v>1.6921296296296295E-2</v>
      </c>
      <c r="H1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1.5995370370370372E-2</v>
      </c>
      <c r="I10" s="13" t="str">
        <f>IF(Tabulka15[[#This Row],[Pohlaví M/Z]]="Z",VLOOKUP(Tabulka15[[#This Row],[Ročník]],Tabulka3[],2,0),VLOOKUP(Tabulka15[[#This Row],[Ročník]],Tabulka3[],3,0))</f>
        <v>M70</v>
      </c>
      <c r="J10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10" s="8">
        <f>IF(Tabulka15[[#This Row],[výsledný čas]]="","",COUNTIFS(Tabulka15[Pohlaví M/Z],Tabulka15[[#This Row],[Pohlaví M/Z]],Tabulka15[výsledný čas],"&lt;"&amp;Tabulka15[[#This Row],[výsledný čas]],Tabulka15[výsledný čas],"&lt;&gt;")+1)</f>
        <v>71</v>
      </c>
      <c r="L10" s="8">
        <f>IF(ISERROR(RANK(Tabulka15[[#This Row],[výsledný čas]],Tabulka15[výsledný čas],1)),"",RANK(Tabulka15[[#This Row],[výsledný čas]],Tabulka15[výsledný čas],1))</f>
        <v>93</v>
      </c>
    </row>
    <row r="11" spans="1:15" x14ac:dyDescent="0.25">
      <c r="A11" s="9">
        <v>9</v>
      </c>
      <c r="B11" s="9" t="s">
        <v>149</v>
      </c>
      <c r="C11" s="9">
        <v>1953</v>
      </c>
      <c r="D11" s="9" t="s">
        <v>150</v>
      </c>
      <c r="E11" s="10" t="s">
        <v>20</v>
      </c>
      <c r="F11" s="11">
        <v>1.0416666666666599E-3</v>
      </c>
      <c r="G11" s="11">
        <f>VLOOKUP(Tabulka15[[#This Row],[startovní číslo]],Tabulka13[],5,0)+$O$2</f>
        <v>1.7615740740740737E-2</v>
      </c>
      <c r="H1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1.6574074074074078E-2</v>
      </c>
      <c r="I11" s="13" t="str">
        <f>IF(Tabulka15[[#This Row],[Pohlaví M/Z]]="Z",VLOOKUP(Tabulka15[[#This Row],[Ročník]],Tabulka3[],2,0),VLOOKUP(Tabulka15[[#This Row],[Ročník]],Tabulka3[],3,0))</f>
        <v>M60</v>
      </c>
      <c r="J11" s="8">
        <f>IF(Tabulka15[[#This Row],[výsledný čas]]="","",COUNTIFS(Tabulka15[Kategorie],Tabulka15[[#This Row],[Kategorie]],Tabulka15[výsledný čas],"&lt;"&amp;Tabulka15[[#This Row],[výsledný čas]],Tabulka15[výsledný čas],"&lt;&gt;")+1)</f>
        <v>15</v>
      </c>
      <c r="K11" s="8">
        <f>IF(Tabulka15[[#This Row],[výsledný čas]]="","",COUNTIFS(Tabulka15[Pohlaví M/Z],Tabulka15[[#This Row],[Pohlaví M/Z]],Tabulka15[výsledný čas],"&lt;"&amp;Tabulka15[[#This Row],[výsledný čas]],Tabulka15[výsledný čas],"&lt;&gt;")+1)</f>
        <v>74</v>
      </c>
      <c r="L11" s="8">
        <f>IF(ISERROR(RANK(Tabulka15[[#This Row],[výsledný čas]],Tabulka15[výsledný čas],1)),"",RANK(Tabulka15[[#This Row],[výsledný čas]],Tabulka15[výsledný čas],1))</f>
        <v>97</v>
      </c>
    </row>
    <row r="12" spans="1:15" x14ac:dyDescent="0.25">
      <c r="A12" s="9">
        <v>10</v>
      </c>
      <c r="B12" s="9" t="s">
        <v>104</v>
      </c>
      <c r="C12" s="9">
        <v>1966</v>
      </c>
      <c r="D12" s="9" t="s">
        <v>105</v>
      </c>
      <c r="E12" s="10" t="s">
        <v>20</v>
      </c>
      <c r="F12" s="11">
        <v>1.1574074074074E-3</v>
      </c>
      <c r="G12" s="11">
        <f>VLOOKUP(Tabulka15[[#This Row],[startovní číslo]],Tabulka13[],5,0)+$O$2</f>
        <v>1.2951388888888891E-2</v>
      </c>
      <c r="H1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1.179398148148149E-2</v>
      </c>
      <c r="I12" s="13" t="str">
        <f>IF(Tabulka15[[#This Row],[Pohlaví M/Z]]="Z",VLOOKUP(Tabulka15[[#This Row],[Ročník]],Tabulka3[],2,0),VLOOKUP(Tabulka15[[#This Row],[Ročník]],Tabulka3[],3,0))</f>
        <v>M50</v>
      </c>
      <c r="J12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12" s="8">
        <f>IF(Tabulka15[[#This Row],[výsledný čas]]="","",COUNTIFS(Tabulka15[Pohlaví M/Z],Tabulka15[[#This Row],[Pohlaví M/Z]],Tabulka15[výsledný čas],"&lt;"&amp;Tabulka15[[#This Row],[výsledný čas]],Tabulka15[výsledný čas],"&lt;&gt;")+1)</f>
        <v>34</v>
      </c>
      <c r="L12" s="8">
        <f>IF(ISERROR(RANK(Tabulka15[[#This Row],[výsledný čas]],Tabulka15[výsledný čas],1)),"",RANK(Tabulka15[[#This Row],[výsledný čas]],Tabulka15[výsledný čas],1))</f>
        <v>47</v>
      </c>
    </row>
    <row r="13" spans="1:15" x14ac:dyDescent="0.25">
      <c r="A13" s="9">
        <v>11</v>
      </c>
      <c r="B13" s="9" t="s">
        <v>30</v>
      </c>
      <c r="C13" s="9">
        <v>1983</v>
      </c>
      <c r="D13" s="9" t="s">
        <v>31</v>
      </c>
      <c r="E13" s="10" t="s">
        <v>20</v>
      </c>
      <c r="F13" s="11">
        <v>1.27314814814814E-3</v>
      </c>
      <c r="G13" s="11">
        <f>VLOOKUP(Tabulka15[[#This Row],[startovní číslo]],Tabulka13[],5,0)+$O$2</f>
        <v>1.6631944444444442E-2</v>
      </c>
      <c r="H1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1.5358796296296303E-2</v>
      </c>
      <c r="I13" s="13" t="str">
        <f>IF(Tabulka15[[#This Row],[Pohlaví M/Z]]="Z",VLOOKUP(Tabulka15[[#This Row],[Ročník]],Tabulka3[],2,0),VLOOKUP(Tabulka15[[#This Row],[Ročník]],Tabulka3[],3,0))</f>
        <v>M20</v>
      </c>
      <c r="J13" s="8">
        <f>IF(Tabulka15[[#This Row],[výsledný čas]]="","",COUNTIFS(Tabulka15[Kategorie],Tabulka15[[#This Row],[Kategorie]],Tabulka15[výsledný čas],"&lt;"&amp;Tabulka15[[#This Row],[výsledný čas]],Tabulka15[výsledný čas],"&lt;&gt;")+1)</f>
        <v>18</v>
      </c>
      <c r="K13" s="8">
        <f>IF(Tabulka15[[#This Row],[výsledný čas]]="","",COUNTIFS(Tabulka15[Pohlaví M/Z],Tabulka15[[#This Row],[Pohlaví M/Z]],Tabulka15[výsledný čas],"&lt;"&amp;Tabulka15[[#This Row],[výsledný čas]],Tabulka15[výsledný čas],"&lt;&gt;")+1)</f>
        <v>66</v>
      </c>
      <c r="L13" s="8">
        <f>IF(ISERROR(RANK(Tabulka15[[#This Row],[výsledný čas]],Tabulka15[výsledný čas],1)),"",RANK(Tabulka15[[#This Row],[výsledný čas]],Tabulka15[výsledný čas],1))</f>
        <v>88</v>
      </c>
    </row>
    <row r="14" spans="1:15" x14ac:dyDescent="0.25">
      <c r="A14" s="9">
        <v>12</v>
      </c>
      <c r="B14" s="9" t="s">
        <v>69</v>
      </c>
      <c r="C14" s="9">
        <v>1979</v>
      </c>
      <c r="D14" s="9" t="s">
        <v>70</v>
      </c>
      <c r="E14" s="10" t="s">
        <v>20</v>
      </c>
      <c r="F14" s="11">
        <v>1.3888888888888801E-3</v>
      </c>
      <c r="G14" s="11">
        <f>VLOOKUP(Tabulka15[[#This Row],[startovní číslo]],Tabulka13[],5,0)+$O$2</f>
        <v>2.0057870370370368E-2</v>
      </c>
      <c r="H1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1.8668981481481488E-2</v>
      </c>
      <c r="I14" s="13" t="str">
        <f>IF(Tabulka15[[#This Row],[Pohlaví M/Z]]="Z",VLOOKUP(Tabulka15[[#This Row],[Ročník]],Tabulka3[],2,0),VLOOKUP(Tabulka15[[#This Row],[Ročník]],Tabulka3[],3,0))</f>
        <v>M20</v>
      </c>
      <c r="J14" s="8">
        <f>IF(Tabulka15[[#This Row],[výsledný čas]]="","",COUNTIFS(Tabulka15[Kategorie],Tabulka15[[#This Row],[Kategorie]],Tabulka15[výsledný čas],"&lt;"&amp;Tabulka15[[#This Row],[výsledný čas]],Tabulka15[výsledný čas],"&lt;&gt;")+1)</f>
        <v>19</v>
      </c>
      <c r="K14" s="8">
        <f>IF(Tabulka15[[#This Row],[výsledný čas]]="","",COUNTIFS(Tabulka15[Pohlaví M/Z],Tabulka15[[#This Row],[Pohlaví M/Z]],Tabulka15[výsledný čas],"&lt;"&amp;Tabulka15[[#This Row],[výsledný čas]],Tabulka15[výsledný čas],"&lt;&gt;")+1)</f>
        <v>79</v>
      </c>
      <c r="L14" s="8">
        <f>IF(ISERROR(RANK(Tabulka15[[#This Row],[výsledný čas]],Tabulka15[výsledný čas],1)),"",RANK(Tabulka15[[#This Row],[výsledný čas]],Tabulka15[výsledný čas],1))</f>
        <v>102</v>
      </c>
    </row>
    <row r="15" spans="1:15" x14ac:dyDescent="0.25">
      <c r="A15" s="9">
        <v>13</v>
      </c>
      <c r="B15" s="9" t="s">
        <v>40</v>
      </c>
      <c r="C15" s="9">
        <v>1979</v>
      </c>
      <c r="D15" s="9" t="s">
        <v>29</v>
      </c>
      <c r="E15" s="10" t="s">
        <v>20</v>
      </c>
      <c r="F15" s="11">
        <v>1.5046296296296201E-3</v>
      </c>
      <c r="G15" s="11">
        <f>VLOOKUP(Tabulka15[[#This Row],[startovní číslo]],Tabulka13[],5,0)+$O$2</f>
        <v>1.6805555555555556E-2</v>
      </c>
      <c r="H1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1.5300925925925937E-2</v>
      </c>
      <c r="I15" s="13" t="str">
        <f>IF(Tabulka15[[#This Row],[Pohlaví M/Z]]="Z",VLOOKUP(Tabulka15[[#This Row],[Ročník]],Tabulka3[],2,0),VLOOKUP(Tabulka15[[#This Row],[Ročník]],Tabulka3[],3,0))</f>
        <v>M20</v>
      </c>
      <c r="J15" s="8">
        <f>IF(Tabulka15[[#This Row],[výsledný čas]]="","",COUNTIFS(Tabulka15[Kategorie],Tabulka15[[#This Row],[Kategorie]],Tabulka15[výsledný čas],"&lt;"&amp;Tabulka15[[#This Row],[výsledný čas]],Tabulka15[výsledný čas],"&lt;&gt;")+1)</f>
        <v>17</v>
      </c>
      <c r="K15" s="8">
        <f>IF(Tabulka15[[#This Row],[výsledný čas]]="","",COUNTIFS(Tabulka15[Pohlaví M/Z],Tabulka15[[#This Row],[Pohlaví M/Z]],Tabulka15[výsledný čas],"&lt;"&amp;Tabulka15[[#This Row],[výsledný čas]],Tabulka15[výsledný čas],"&lt;&gt;")+1)</f>
        <v>65</v>
      </c>
      <c r="L15" s="8">
        <f>IF(ISERROR(RANK(Tabulka15[[#This Row],[výsledný čas]],Tabulka15[výsledný čas],1)),"",RANK(Tabulka15[[#This Row],[výsledný čas]],Tabulka15[výsledný čas],1))</f>
        <v>87</v>
      </c>
    </row>
    <row r="16" spans="1:15" x14ac:dyDescent="0.25">
      <c r="A16" s="9">
        <v>14</v>
      </c>
      <c r="B16" s="22" t="s">
        <v>32</v>
      </c>
      <c r="C16" s="9">
        <v>1979</v>
      </c>
      <c r="D16" s="9" t="s">
        <v>33</v>
      </c>
      <c r="E16" s="10" t="s">
        <v>20</v>
      </c>
      <c r="F16" s="11">
        <v>1.6203703703703599E-3</v>
      </c>
      <c r="G16" s="11">
        <f>VLOOKUP(Tabulka15[[#This Row],[startovní číslo]],Tabulka13[],5,0)+$O$2</f>
        <v>1.1307870370370371E-2</v>
      </c>
      <c r="H1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9.6875000000000103E-3</v>
      </c>
      <c r="I16" s="13" t="str">
        <f>IF(Tabulka15[[#This Row],[Pohlaví M/Z]]="Z",VLOOKUP(Tabulka15[[#This Row],[Ročník]],Tabulka3[],2,0),VLOOKUP(Tabulka15[[#This Row],[Ročník]],Tabulka3[],3,0))</f>
        <v>M20</v>
      </c>
      <c r="J16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16" s="8">
        <f>IF(Tabulka15[[#This Row],[výsledný čas]]="","",COUNTIFS(Tabulka15[Pohlaví M/Z],Tabulka15[[#This Row],[Pohlaví M/Z]],Tabulka15[výsledný čas],"&lt;"&amp;Tabulka15[[#This Row],[výsledný čas]],Tabulka15[výsledný čas],"&lt;&gt;")+1)</f>
        <v>7</v>
      </c>
      <c r="L16" s="8">
        <f>IF(ISERROR(RANK(Tabulka15[[#This Row],[výsledný čas]],Tabulka15[výsledný čas],1)),"",RANK(Tabulka15[[#This Row],[výsledný čas]],Tabulka15[výsledný čas],1))</f>
        <v>8</v>
      </c>
    </row>
    <row r="17" spans="1:12" x14ac:dyDescent="0.25">
      <c r="A17" s="9">
        <v>15</v>
      </c>
      <c r="B17" s="9" t="s">
        <v>110</v>
      </c>
      <c r="C17" s="9">
        <v>1963</v>
      </c>
      <c r="D17" s="9" t="s">
        <v>111</v>
      </c>
      <c r="E17" s="10" t="s">
        <v>20</v>
      </c>
      <c r="F17" s="11">
        <v>1.7361111111111E-3</v>
      </c>
      <c r="G17" s="11">
        <f>VLOOKUP(Tabulka15[[#This Row],[startovní číslo]],Tabulka13[],5,0)+$O$2</f>
        <v>1.525462962962963E-2</v>
      </c>
      <c r="H1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1.351851851851853E-2</v>
      </c>
      <c r="I17" s="13" t="str">
        <f>IF(Tabulka15[[#This Row],[Pohlaví M/Z]]="Z",VLOOKUP(Tabulka15[[#This Row],[Ročník]],Tabulka3[],2,0),VLOOKUP(Tabulka15[[#This Row],[Ročník]],Tabulka3[],3,0))</f>
        <v>M50</v>
      </c>
      <c r="J17" s="8">
        <f>IF(Tabulka15[[#This Row],[výsledný čas]]="","",COUNTIFS(Tabulka15[Kategorie],Tabulka15[[#This Row],[Kategorie]],Tabulka15[výsledný čas],"&lt;"&amp;Tabulka15[[#This Row],[výsledný čas]],Tabulka15[výsledný čas],"&lt;&gt;")+1)</f>
        <v>11</v>
      </c>
      <c r="K17" s="8">
        <f>IF(Tabulka15[[#This Row],[výsledný čas]]="","",COUNTIFS(Tabulka15[Pohlaví M/Z],Tabulka15[[#This Row],[Pohlaví M/Z]],Tabulka15[výsledný čas],"&lt;"&amp;Tabulka15[[#This Row],[výsledný čas]],Tabulka15[výsledný čas],"&lt;&gt;")+1)</f>
        <v>52</v>
      </c>
      <c r="L17" s="8">
        <f>IF(ISERROR(RANK(Tabulka15[[#This Row],[výsledný čas]],Tabulka15[výsledný čas],1)),"",RANK(Tabulka15[[#This Row],[výsledný čas]],Tabulka15[výsledný čas],1))</f>
        <v>70</v>
      </c>
    </row>
    <row r="18" spans="1:12" x14ac:dyDescent="0.25">
      <c r="A18" s="9">
        <v>16</v>
      </c>
      <c r="B18" s="9" t="s">
        <v>106</v>
      </c>
      <c r="C18" s="9">
        <v>1965</v>
      </c>
      <c r="D18" s="9" t="s">
        <v>107</v>
      </c>
      <c r="E18" s="10" t="s">
        <v>20</v>
      </c>
      <c r="F18" s="11">
        <v>1.85185185185184E-3</v>
      </c>
      <c r="G18" s="11">
        <f>VLOOKUP(Tabulka15[[#This Row],[startovní číslo]],Tabulka13[],5,0)+$O$2</f>
        <v>1.7777777777777774E-2</v>
      </c>
      <c r="H1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1.5925925925925934E-2</v>
      </c>
      <c r="I18" s="13" t="str">
        <f>IF(Tabulka15[[#This Row],[Pohlaví M/Z]]="Z",VLOOKUP(Tabulka15[[#This Row],[Ročník]],Tabulka3[],2,0),VLOOKUP(Tabulka15[[#This Row],[Ročník]],Tabulka3[],3,0))</f>
        <v>M50</v>
      </c>
      <c r="J18" s="8">
        <f>IF(Tabulka15[[#This Row],[výsledný čas]]="","",COUNTIFS(Tabulka15[Kategorie],Tabulka15[[#This Row],[Kategorie]],Tabulka15[výsledný čas],"&lt;"&amp;Tabulka15[[#This Row],[výsledný čas]],Tabulka15[výsledný čas],"&lt;&gt;")+1)</f>
        <v>13</v>
      </c>
      <c r="K18" s="8">
        <f>IF(Tabulka15[[#This Row],[výsledný čas]]="","",COUNTIFS(Tabulka15[Pohlaví M/Z],Tabulka15[[#This Row],[Pohlaví M/Z]],Tabulka15[výsledný čas],"&lt;"&amp;Tabulka15[[#This Row],[výsledný čas]],Tabulka15[výsledný čas],"&lt;&gt;")+1)</f>
        <v>70</v>
      </c>
      <c r="L18" s="8">
        <f>IF(ISERROR(RANK(Tabulka15[[#This Row],[výsledný čas]],Tabulka15[výsledný čas],1)),"",RANK(Tabulka15[[#This Row],[výsledný čas]],Tabulka15[výsledný čas],1))</f>
        <v>92</v>
      </c>
    </row>
    <row r="19" spans="1:12" x14ac:dyDescent="0.25">
      <c r="A19" s="9">
        <v>17</v>
      </c>
      <c r="B19" s="9" t="s">
        <v>100</v>
      </c>
      <c r="C19" s="9">
        <v>1974</v>
      </c>
      <c r="D19" s="9" t="s">
        <v>101</v>
      </c>
      <c r="E19" s="10" t="s">
        <v>20</v>
      </c>
      <c r="F19" s="11">
        <v>1.9675925925925798E-3</v>
      </c>
      <c r="G19" s="11">
        <f>VLOOKUP(Tabulka15[[#This Row],[startovní číslo]],Tabulka13[],5,0)+$O$2</f>
        <v>1.2291666666666669E-2</v>
      </c>
      <c r="H1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1.032407407407409E-2</v>
      </c>
      <c r="I19" s="13" t="str">
        <f>IF(Tabulka15[[#This Row],[Pohlaví M/Z]]="Z",VLOOKUP(Tabulka15[[#This Row],[Ročník]],Tabulka3[],2,0),VLOOKUP(Tabulka15[[#This Row],[Ročník]],Tabulka3[],3,0))</f>
        <v>M40</v>
      </c>
      <c r="J19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19" s="8">
        <f>IF(Tabulka15[[#This Row],[výsledný čas]]="","",COUNTIFS(Tabulka15[Pohlaví M/Z],Tabulka15[[#This Row],[Pohlaví M/Z]],Tabulka15[výsledný čas],"&lt;"&amp;Tabulka15[[#This Row],[výsledný čas]],Tabulka15[výsledný čas],"&lt;&gt;")+1)</f>
        <v>12</v>
      </c>
      <c r="L19" s="8">
        <f>IF(ISERROR(RANK(Tabulka15[[#This Row],[výsledný čas]],Tabulka15[výsledný čas],1)),"",RANK(Tabulka15[[#This Row],[výsledný čas]],Tabulka15[výsledný čas],1))</f>
        <v>15</v>
      </c>
    </row>
    <row r="20" spans="1:12" x14ac:dyDescent="0.25">
      <c r="A20" s="9">
        <v>18</v>
      </c>
      <c r="B20" s="9" t="s">
        <v>114</v>
      </c>
      <c r="C20" s="9">
        <v>1965</v>
      </c>
      <c r="D20" s="9" t="s">
        <v>115</v>
      </c>
      <c r="E20" s="10" t="s">
        <v>20</v>
      </c>
      <c r="F20" s="11">
        <v>2.0833333333333199E-3</v>
      </c>
      <c r="G20" s="11">
        <f>VLOOKUP(Tabulka15[[#This Row],[startovní číslo]],Tabulka13[],5,0)+$O$2</f>
        <v>1.398148148148148E-2</v>
      </c>
      <c r="H2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1.1898148148148161E-2</v>
      </c>
      <c r="I20" s="13" t="str">
        <f>IF(Tabulka15[[#This Row],[Pohlaví M/Z]]="Z",VLOOKUP(Tabulka15[[#This Row],[Ročník]],Tabulka3[],2,0),VLOOKUP(Tabulka15[[#This Row],[Ročník]],Tabulka3[],3,0))</f>
        <v>M50</v>
      </c>
      <c r="J20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20" s="8">
        <f>IF(Tabulka15[[#This Row],[výsledný čas]]="","",COUNTIFS(Tabulka15[Pohlaví M/Z],Tabulka15[[#This Row],[Pohlaví M/Z]],Tabulka15[výsledný čas],"&lt;"&amp;Tabulka15[[#This Row],[výsledný čas]],Tabulka15[výsledný čas],"&lt;&gt;")+1)</f>
        <v>36</v>
      </c>
      <c r="L20" s="8">
        <f>IF(ISERROR(RANK(Tabulka15[[#This Row],[výsledný čas]],Tabulka15[výsledný čas],1)),"",RANK(Tabulka15[[#This Row],[výsledný čas]],Tabulka15[výsledný čas],1))</f>
        <v>48</v>
      </c>
    </row>
    <row r="21" spans="1:12" x14ac:dyDescent="0.25">
      <c r="A21" s="9">
        <v>19</v>
      </c>
      <c r="B21" s="9" t="s">
        <v>171</v>
      </c>
      <c r="C21" s="9">
        <v>1982</v>
      </c>
      <c r="D21" s="9" t="s">
        <v>172</v>
      </c>
      <c r="E21" s="10" t="s">
        <v>15</v>
      </c>
      <c r="F21" s="11">
        <v>2.1990740740740699E-3</v>
      </c>
      <c r="G21" s="11">
        <f>VLOOKUP(Tabulka15[[#This Row],[startovní číslo]],Tabulka13[],5,0)+$O$2</f>
        <v>1.7222222222222222E-2</v>
      </c>
      <c r="H2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1.5023148148148152E-2</v>
      </c>
      <c r="I21" s="13" t="str">
        <f>IF(Tabulka15[[#This Row],[Pohlaví M/Z]]="Z",VLOOKUP(Tabulka15[[#This Row],[Ročník]],Tabulka3[],2,0),VLOOKUP(Tabulka15[[#This Row],[Ročník]],Tabulka3[],3,0))</f>
        <v>Z35</v>
      </c>
      <c r="J21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21" s="8">
        <f>IF(Tabulka15[[#This Row],[výsledný čas]]="","",COUNTIFS(Tabulka15[Pohlaví M/Z],Tabulka15[[#This Row],[Pohlaví M/Z]],Tabulka15[výsledný čas],"&lt;"&amp;Tabulka15[[#This Row],[výsledný čas]],Tabulka15[výsledný čas],"&lt;&gt;")+1)</f>
        <v>22</v>
      </c>
      <c r="L21" s="8">
        <f>IF(ISERROR(RANK(Tabulka15[[#This Row],[výsledný čas]],Tabulka15[výsledný čas],1)),"",RANK(Tabulka15[[#This Row],[výsledný čas]],Tabulka15[výsledný čas],1))</f>
        <v>84</v>
      </c>
    </row>
    <row r="22" spans="1:12" x14ac:dyDescent="0.25">
      <c r="A22" s="9">
        <v>20</v>
      </c>
      <c r="B22" s="9" t="s">
        <v>143</v>
      </c>
      <c r="C22" s="9">
        <v>1951</v>
      </c>
      <c r="D22" s="9" t="s">
        <v>123</v>
      </c>
      <c r="E22" s="10" t="s">
        <v>20</v>
      </c>
      <c r="F22" s="11">
        <v>2.3148148148148151E-3</v>
      </c>
      <c r="G22" s="11">
        <f>VLOOKUP(Tabulka15[[#This Row],[startovní číslo]],Tabulka13[],5,0)+$O$2</f>
        <v>1.3530092592592592E-2</v>
      </c>
      <c r="H2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1.1215277777777777E-2</v>
      </c>
      <c r="I22" s="13" t="str">
        <f>IF(Tabulka15[[#This Row],[Pohlaví M/Z]]="Z",VLOOKUP(Tabulka15[[#This Row],[Ročník]],Tabulka3[],2,0),VLOOKUP(Tabulka15[[#This Row],[Ročník]],Tabulka3[],3,0))</f>
        <v>M60</v>
      </c>
      <c r="J22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22" s="8">
        <f>IF(Tabulka15[[#This Row],[výsledný čas]]="","",COUNTIFS(Tabulka15[Pohlaví M/Z],Tabulka15[[#This Row],[Pohlaví M/Z]],Tabulka15[výsledný čas],"&lt;"&amp;Tabulka15[[#This Row],[výsledný čas]],Tabulka15[výsledný čas],"&lt;&gt;")+1)</f>
        <v>27</v>
      </c>
      <c r="L22" s="8">
        <f>IF(ISERROR(RANK(Tabulka15[[#This Row],[výsledný čas]],Tabulka15[výsledný čas],1)),"",RANK(Tabulka15[[#This Row],[výsledný čas]],Tabulka15[výsledný čas],1))</f>
        <v>35</v>
      </c>
    </row>
    <row r="23" spans="1:12" x14ac:dyDescent="0.25">
      <c r="A23" s="9">
        <v>21</v>
      </c>
      <c r="B23" s="9" t="s">
        <v>146</v>
      </c>
      <c r="C23" s="9">
        <v>1950</v>
      </c>
      <c r="D23" s="9" t="s">
        <v>109</v>
      </c>
      <c r="E23" s="10" t="s">
        <v>20</v>
      </c>
      <c r="F23" s="11">
        <v>2.4305555555555556E-3</v>
      </c>
      <c r="G23" s="11">
        <f>VLOOKUP(Tabulka15[[#This Row],[startovní číslo]],Tabulka13[],5,0)+$O$2</f>
        <v>1.7905092592592591E-2</v>
      </c>
      <c r="H2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1.5474537037037035E-2</v>
      </c>
      <c r="I23" s="13" t="str">
        <f>IF(Tabulka15[[#This Row],[Pohlaví M/Z]]="Z",VLOOKUP(Tabulka15[[#This Row],[Ročník]],Tabulka3[],2,0),VLOOKUP(Tabulka15[[#This Row],[Ročník]],Tabulka3[],3,0))</f>
        <v>M60</v>
      </c>
      <c r="J23" s="8">
        <f>IF(Tabulka15[[#This Row],[výsledný čas]]="","",COUNTIFS(Tabulka15[Kategorie],Tabulka15[[#This Row],[Kategorie]],Tabulka15[výsledný čas],"&lt;"&amp;Tabulka15[[#This Row],[výsledný čas]],Tabulka15[výsledný čas],"&lt;&gt;")+1)</f>
        <v>13</v>
      </c>
      <c r="K23" s="8">
        <f>IF(Tabulka15[[#This Row],[výsledný čas]]="","",COUNTIFS(Tabulka15[Pohlaví M/Z],Tabulka15[[#This Row],[Pohlaví M/Z]],Tabulka15[výsledný čas],"&lt;"&amp;Tabulka15[[#This Row],[výsledný čas]],Tabulka15[výsledný čas],"&lt;&gt;")+1)</f>
        <v>67</v>
      </c>
      <c r="L23" s="8">
        <f>IF(ISERROR(RANK(Tabulka15[[#This Row],[výsledný čas]],Tabulka15[výsledný čas],1)),"",RANK(Tabulka15[[#This Row],[výsledný čas]],Tabulka15[výsledný čas],1))</f>
        <v>89</v>
      </c>
    </row>
    <row r="24" spans="1:12" x14ac:dyDescent="0.25">
      <c r="A24" s="9">
        <v>22</v>
      </c>
      <c r="B24" s="9" t="s">
        <v>102</v>
      </c>
      <c r="C24" s="9">
        <v>1969</v>
      </c>
      <c r="D24" s="9" t="s">
        <v>103</v>
      </c>
      <c r="E24" s="10" t="s">
        <v>20</v>
      </c>
      <c r="F24" s="11">
        <v>2.5462962962962961E-3</v>
      </c>
      <c r="G24" s="11">
        <f>VLOOKUP(Tabulka15[[#This Row],[startovní číslo]],Tabulka13[],5,0)+$O$2</f>
        <v>1.6493055555555552E-2</v>
      </c>
      <c r="H2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1.3946759259259256E-2</v>
      </c>
      <c r="I24" s="13" t="str">
        <f>IF(Tabulka15[[#This Row],[Pohlaví M/Z]]="Z",VLOOKUP(Tabulka15[[#This Row],[Ročník]],Tabulka3[],2,0),VLOOKUP(Tabulka15[[#This Row],[Ročník]],Tabulka3[],3,0))</f>
        <v>M40</v>
      </c>
      <c r="J24" s="8">
        <f>IF(Tabulka15[[#This Row],[výsledný čas]]="","",COUNTIFS(Tabulka15[Kategorie],Tabulka15[[#This Row],[Kategorie]],Tabulka15[výsledný čas],"&lt;"&amp;Tabulka15[[#This Row],[výsledný čas]],Tabulka15[výsledný čas],"&lt;&gt;")+1)</f>
        <v>14</v>
      </c>
      <c r="K24" s="8">
        <f>IF(Tabulka15[[#This Row],[výsledný čas]]="","",COUNTIFS(Tabulka15[Pohlaví M/Z],Tabulka15[[#This Row],[Pohlaví M/Z]],Tabulka15[výsledný čas],"&lt;"&amp;Tabulka15[[#This Row],[výsledný čas]],Tabulka15[výsledný čas],"&lt;&gt;")+1)</f>
        <v>56</v>
      </c>
      <c r="L24" s="8">
        <f>IF(ISERROR(RANK(Tabulka15[[#This Row],[výsledný čas]],Tabulka15[výsledný čas],1)),"",RANK(Tabulka15[[#This Row],[výsledný čas]],Tabulka15[výsledný čas],1))</f>
        <v>77</v>
      </c>
    </row>
    <row r="25" spans="1:12" x14ac:dyDescent="0.25">
      <c r="A25" s="9">
        <v>23</v>
      </c>
      <c r="B25" s="9" t="s">
        <v>130</v>
      </c>
      <c r="C25" s="9">
        <v>1957</v>
      </c>
      <c r="D25" s="9" t="s">
        <v>109</v>
      </c>
      <c r="E25" s="10" t="s">
        <v>20</v>
      </c>
      <c r="F25" s="11">
        <v>2.66203703703704E-3</v>
      </c>
      <c r="G25" s="11">
        <f>VLOOKUP(Tabulka15[[#This Row],[startovní číslo]],Tabulka13[],5,0)+$O$2</f>
        <v>1.7893518518518517E-2</v>
      </c>
      <c r="H2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1.5231481481481478E-2</v>
      </c>
      <c r="I25" s="13" t="str">
        <f>IF(Tabulka15[[#This Row],[Pohlaví M/Z]]="Z",VLOOKUP(Tabulka15[[#This Row],[Ročník]],Tabulka3[],2,0),VLOOKUP(Tabulka15[[#This Row],[Ročník]],Tabulka3[],3,0))</f>
        <v>M60</v>
      </c>
      <c r="J25" s="8">
        <f>IF(Tabulka15[[#This Row],[výsledný čas]]="","",COUNTIFS(Tabulka15[Kategorie],Tabulka15[[#This Row],[Kategorie]],Tabulka15[výsledný čas],"&lt;"&amp;Tabulka15[[#This Row],[výsledný čas]],Tabulka15[výsledný čas],"&lt;&gt;")+1)</f>
        <v>12</v>
      </c>
      <c r="K25" s="8">
        <f>IF(Tabulka15[[#This Row],[výsledný čas]]="","",COUNTIFS(Tabulka15[Pohlaví M/Z],Tabulka15[[#This Row],[Pohlaví M/Z]],Tabulka15[výsledný čas],"&lt;"&amp;Tabulka15[[#This Row],[výsledný čas]],Tabulka15[výsledný čas],"&lt;&gt;")+1)</f>
        <v>63</v>
      </c>
      <c r="L25" s="8">
        <f>IF(ISERROR(RANK(Tabulka15[[#This Row],[výsledný čas]],Tabulka15[výsledný čas],1)),"",RANK(Tabulka15[[#This Row],[výsledný čas]],Tabulka15[výsledný čas],1))</f>
        <v>85</v>
      </c>
    </row>
    <row r="26" spans="1:12" x14ac:dyDescent="0.25">
      <c r="A26" s="9">
        <v>24</v>
      </c>
      <c r="B26" s="9" t="s">
        <v>167</v>
      </c>
      <c r="C26" s="9">
        <v>1985</v>
      </c>
      <c r="D26" s="9" t="s">
        <v>152</v>
      </c>
      <c r="E26" s="10" t="s">
        <v>15</v>
      </c>
      <c r="F26" s="11">
        <v>2.7777777777777801E-3</v>
      </c>
      <c r="G26" s="11">
        <f>VLOOKUP(Tabulka15[[#This Row],[startovní číslo]],Tabulka13[],5,0)+$O$2</f>
        <v>1.5034722222222224E-2</v>
      </c>
      <c r="H2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1.2256944444444444E-2</v>
      </c>
      <c r="I26" s="13" t="str">
        <f>IF(Tabulka15[[#This Row],[Pohlaví M/Z]]="Z",VLOOKUP(Tabulka15[[#This Row],[Ročník]],Tabulka3[],2,0),VLOOKUP(Tabulka15[[#This Row],[Ročník]],Tabulka3[],3,0))</f>
        <v>Z20</v>
      </c>
      <c r="J26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26" s="8">
        <f>IF(Tabulka15[[#This Row],[výsledný čas]]="","",COUNTIFS(Tabulka15[Pohlaví M/Z],Tabulka15[[#This Row],[Pohlaví M/Z]],Tabulka15[výsledný čas],"&lt;"&amp;Tabulka15[[#This Row],[výsledný čas]],Tabulka15[výsledný čas],"&lt;&gt;")+1)</f>
        <v>13</v>
      </c>
      <c r="L26" s="8">
        <f>IF(ISERROR(RANK(Tabulka15[[#This Row],[výsledný čas]],Tabulka15[výsledný čas],1)),"",RANK(Tabulka15[[#This Row],[výsledný čas]],Tabulka15[výsledný čas],1))</f>
        <v>53</v>
      </c>
    </row>
    <row r="27" spans="1:12" x14ac:dyDescent="0.25">
      <c r="A27" s="9">
        <v>25</v>
      </c>
      <c r="B27" s="9" t="s">
        <v>112</v>
      </c>
      <c r="C27" s="9">
        <v>1965</v>
      </c>
      <c r="D27" s="9" t="s">
        <v>113</v>
      </c>
      <c r="E27" s="10" t="s">
        <v>20</v>
      </c>
      <c r="F27" s="11">
        <v>2.8935185185185201E-3</v>
      </c>
      <c r="G27" s="11">
        <f>VLOOKUP(Tabulka15[[#This Row],[startovní číslo]],Tabulka13[],5,0)+$O$2</f>
        <v>1.3796296296296296E-2</v>
      </c>
      <c r="H2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1.0902777777777775E-2</v>
      </c>
      <c r="I27" s="13" t="str">
        <f>IF(Tabulka15[[#This Row],[Pohlaví M/Z]]="Z",VLOOKUP(Tabulka15[[#This Row],[Ročník]],Tabulka3[],2,0),VLOOKUP(Tabulka15[[#This Row],[Ročník]],Tabulka3[],3,0))</f>
        <v>M50</v>
      </c>
      <c r="J27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27" s="8">
        <f>IF(Tabulka15[[#This Row],[výsledný čas]]="","",COUNTIFS(Tabulka15[Pohlaví M/Z],Tabulka15[[#This Row],[Pohlaví M/Z]],Tabulka15[výsledný čas],"&lt;"&amp;Tabulka15[[#This Row],[výsledný čas]],Tabulka15[výsledný čas],"&lt;&gt;")+1)</f>
        <v>20</v>
      </c>
      <c r="L27" s="8">
        <f>IF(ISERROR(RANK(Tabulka15[[#This Row],[výsledný čas]],Tabulka15[výsledný čas],1)),"",RANK(Tabulka15[[#This Row],[výsledný čas]],Tabulka15[výsledný čas],1))</f>
        <v>27</v>
      </c>
    </row>
    <row r="28" spans="1:12" x14ac:dyDescent="0.25">
      <c r="A28" s="9">
        <v>26</v>
      </c>
      <c r="B28" s="9" t="s">
        <v>186</v>
      </c>
      <c r="C28" s="9">
        <v>1968</v>
      </c>
      <c r="D28" s="9" t="s">
        <v>113</v>
      </c>
      <c r="E28" s="10" t="s">
        <v>15</v>
      </c>
      <c r="F28" s="11">
        <v>3.0092592592592601E-3</v>
      </c>
      <c r="G28" s="11">
        <f>VLOOKUP(Tabulka15[[#This Row],[startovní číslo]],Tabulka13[],5,0)+$O$2</f>
        <v>1.6817129629629626E-2</v>
      </c>
      <c r="H2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1.3807870370370366E-2</v>
      </c>
      <c r="I28" s="13" t="str">
        <f>IF(Tabulka15[[#This Row],[Pohlaví M/Z]]="Z",VLOOKUP(Tabulka15[[#This Row],[Ročník]],Tabulka3[],2,0),VLOOKUP(Tabulka15[[#This Row],[Ročník]],Tabulka3[],3,0))</f>
        <v>Z45</v>
      </c>
      <c r="J28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28" s="8">
        <f>IF(Tabulka15[[#This Row],[výsledný čas]]="","",COUNTIFS(Tabulka15[Pohlaví M/Z],Tabulka15[[#This Row],[Pohlaví M/Z]],Tabulka15[výsledný čas],"&lt;"&amp;Tabulka15[[#This Row],[výsledný čas]],Tabulka15[výsledný čas],"&lt;&gt;")+1)</f>
        <v>21</v>
      </c>
      <c r="L28" s="8">
        <f>IF(ISERROR(RANK(Tabulka15[[#This Row],[výsledný čas]],Tabulka15[výsledný čas],1)),"",RANK(Tabulka15[[#This Row],[výsledný čas]],Tabulka15[výsledný čas],1))</f>
        <v>76</v>
      </c>
    </row>
    <row r="29" spans="1:12" x14ac:dyDescent="0.25">
      <c r="A29" s="9">
        <v>27</v>
      </c>
      <c r="B29" s="9" t="s">
        <v>49</v>
      </c>
      <c r="C29" s="9">
        <v>1986</v>
      </c>
      <c r="D29" s="9" t="s">
        <v>50</v>
      </c>
      <c r="E29" s="10" t="s">
        <v>20</v>
      </c>
      <c r="F29" s="11">
        <v>3.1250000000000002E-3</v>
      </c>
      <c r="G29" s="11">
        <f>VLOOKUP(Tabulka15[[#This Row],[startovní číslo]],Tabulka13[],5,0)+$O$2</f>
        <v>1.3877314814814815E-2</v>
      </c>
      <c r="H2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1.0752314814814815E-2</v>
      </c>
      <c r="I29" s="13" t="str">
        <f>IF(Tabulka15[[#This Row],[Pohlaví M/Z]]="Z",VLOOKUP(Tabulka15[[#This Row],[Ročník]],Tabulka3[],2,0),VLOOKUP(Tabulka15[[#This Row],[Ročník]],Tabulka3[],3,0))</f>
        <v>M20</v>
      </c>
      <c r="J29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29" s="8">
        <f>IF(Tabulka15[[#This Row],[výsledný čas]]="","",COUNTIFS(Tabulka15[Pohlaví M/Z],Tabulka15[[#This Row],[Pohlaví M/Z]],Tabulka15[výsledný čas],"&lt;"&amp;Tabulka15[[#This Row],[výsledný čas]],Tabulka15[výsledný čas],"&lt;&gt;")+1)</f>
        <v>16</v>
      </c>
      <c r="L29" s="8">
        <f>IF(ISERROR(RANK(Tabulka15[[#This Row],[výsledný čas]],Tabulka15[výsledný čas],1)),"",RANK(Tabulka15[[#This Row],[výsledný čas]],Tabulka15[výsledný čas],1))</f>
        <v>22</v>
      </c>
    </row>
    <row r="30" spans="1:12" x14ac:dyDescent="0.25">
      <c r="A30" s="9">
        <v>28</v>
      </c>
      <c r="B30" s="9" t="s">
        <v>151</v>
      </c>
      <c r="C30" s="9">
        <v>1950</v>
      </c>
      <c r="D30" s="9" t="s">
        <v>152</v>
      </c>
      <c r="E30" s="10" t="s">
        <v>20</v>
      </c>
      <c r="F30" s="11">
        <v>3.2407407407407402E-3</v>
      </c>
      <c r="G30" s="11">
        <f>VLOOKUP(Tabulka15[[#This Row],[startovní číslo]],Tabulka13[],5,0)+$O$2</f>
        <v>1.7650462962962962E-2</v>
      </c>
      <c r="H3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1.4409722222222221E-2</v>
      </c>
      <c r="I30" s="13" t="str">
        <f>IF(Tabulka15[[#This Row],[Pohlaví M/Z]]="Z",VLOOKUP(Tabulka15[[#This Row],[Ročník]],Tabulka3[],2,0),VLOOKUP(Tabulka15[[#This Row],[Ročník]],Tabulka3[],3,0))</f>
        <v>M60</v>
      </c>
      <c r="J30" s="8">
        <f>IF(Tabulka15[[#This Row],[výsledný čas]]="","",COUNTIFS(Tabulka15[Kategorie],Tabulka15[[#This Row],[Kategorie]],Tabulka15[výsledný čas],"&lt;"&amp;Tabulka15[[#This Row],[výsledný čas]],Tabulka15[výsledný čas],"&lt;&gt;")+1)</f>
        <v>11</v>
      </c>
      <c r="K30" s="8">
        <f>IF(Tabulka15[[#This Row],[výsledný čas]]="","",COUNTIFS(Tabulka15[Pohlaví M/Z],Tabulka15[[#This Row],[Pohlaví M/Z]],Tabulka15[výsledný čas],"&lt;"&amp;Tabulka15[[#This Row],[výsledný čas]],Tabulka15[výsledný čas],"&lt;&gt;")+1)</f>
        <v>61</v>
      </c>
      <c r="L30" s="8">
        <f>IF(ISERROR(RANK(Tabulka15[[#This Row],[výsledný čas]],Tabulka15[výsledný čas],1)),"",RANK(Tabulka15[[#This Row],[výsledný čas]],Tabulka15[výsledný čas],1))</f>
        <v>82</v>
      </c>
    </row>
    <row r="31" spans="1:12" x14ac:dyDescent="0.25">
      <c r="A31" s="9">
        <v>29</v>
      </c>
      <c r="B31" s="9" t="s">
        <v>158</v>
      </c>
      <c r="C31" s="9">
        <v>1940</v>
      </c>
      <c r="D31" s="9" t="s">
        <v>109</v>
      </c>
      <c r="E31" s="10" t="s">
        <v>20</v>
      </c>
      <c r="F31" s="11">
        <v>3.3564814814814798E-3</v>
      </c>
      <c r="G31" s="11">
        <f>VLOOKUP(Tabulka15[[#This Row],[startovní číslo]],Tabulka13[],5,0)+$O$2</f>
        <v>1.5370370370370371E-2</v>
      </c>
      <c r="H3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1.2013888888888892E-2</v>
      </c>
      <c r="I31" s="13" t="str">
        <f>IF(Tabulka15[[#This Row],[Pohlaví M/Z]]="Z",VLOOKUP(Tabulka15[[#This Row],[Ročník]],Tabulka3[],2,0),VLOOKUP(Tabulka15[[#This Row],[Ročník]],Tabulka3[],3,0))</f>
        <v>M70</v>
      </c>
      <c r="J31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31" s="8">
        <f>IF(Tabulka15[[#This Row],[výsledný čas]]="","",COUNTIFS(Tabulka15[Pohlaví M/Z],Tabulka15[[#This Row],[Pohlaví M/Z]],Tabulka15[výsledný čas],"&lt;"&amp;Tabulka15[[#This Row],[výsledný čas]],Tabulka15[výsledný čas],"&lt;&gt;")+1)</f>
        <v>38</v>
      </c>
      <c r="L31" s="8">
        <f>IF(ISERROR(RANK(Tabulka15[[#This Row],[výsledný čas]],Tabulka15[výsledný čas],1)),"",RANK(Tabulka15[[#This Row],[výsledný čas]],Tabulka15[výsledný čas],1))</f>
        <v>50</v>
      </c>
    </row>
    <row r="32" spans="1:12" x14ac:dyDescent="0.25">
      <c r="A32" s="9">
        <v>30</v>
      </c>
      <c r="B32" s="9" t="s">
        <v>142</v>
      </c>
      <c r="C32" s="9">
        <v>1947</v>
      </c>
      <c r="D32" s="9" t="s">
        <v>109</v>
      </c>
      <c r="E32" s="10" t="s">
        <v>20</v>
      </c>
      <c r="F32" s="11">
        <v>3.4722222222222199E-3</v>
      </c>
      <c r="G32" s="11">
        <f>VLOOKUP(Tabulka15[[#This Row],[startovní číslo]],Tabulka13[],5,0)+$O$2</f>
        <v>2.5034722222222222E-2</v>
      </c>
      <c r="H3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2.1562500000000002E-2</v>
      </c>
      <c r="I32" s="13" t="str">
        <f>IF(Tabulka15[[#This Row],[Pohlaví M/Z]]="Z",VLOOKUP(Tabulka15[[#This Row],[Ročník]],Tabulka3[],2,0),VLOOKUP(Tabulka15[[#This Row],[Ročník]],Tabulka3[],3,0))</f>
        <v>M70</v>
      </c>
      <c r="J32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32" s="8">
        <f>IF(Tabulka15[[#This Row],[výsledný čas]]="","",COUNTIFS(Tabulka15[Pohlaví M/Z],Tabulka15[[#This Row],[Pohlaví M/Z]],Tabulka15[výsledný čas],"&lt;"&amp;Tabulka15[[#This Row],[výsledný čas]],Tabulka15[výsledný čas],"&lt;&gt;")+1)</f>
        <v>85</v>
      </c>
      <c r="L32" s="8">
        <f>IF(ISERROR(RANK(Tabulka15[[#This Row],[výsledný čas]],Tabulka15[výsledný čas],1)),"",RANK(Tabulka15[[#This Row],[výsledný čas]],Tabulka15[výsledný čas],1))</f>
        <v>108</v>
      </c>
    </row>
    <row r="33" spans="1:12" x14ac:dyDescent="0.25">
      <c r="A33" s="9">
        <v>31</v>
      </c>
      <c r="B33" s="9" t="s">
        <v>165</v>
      </c>
      <c r="C33" s="9">
        <v>1942</v>
      </c>
      <c r="D33" s="9" t="s">
        <v>136</v>
      </c>
      <c r="E33" s="10" t="s">
        <v>20</v>
      </c>
      <c r="F33" s="11">
        <v>3.5879629629629599E-3</v>
      </c>
      <c r="G33" s="11">
        <f>VLOOKUP(Tabulka15[[#This Row],[startovní číslo]],Tabulka13[],5,0)+$O$2</f>
        <v>2.435185185185185E-2</v>
      </c>
      <c r="H3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2.0763888888888891E-2</v>
      </c>
      <c r="I33" s="13" t="str">
        <f>IF(Tabulka15[[#This Row],[Pohlaví M/Z]]="Z",VLOOKUP(Tabulka15[[#This Row],[Ročník]],Tabulka3[],2,0),VLOOKUP(Tabulka15[[#This Row],[Ročník]],Tabulka3[],3,0))</f>
        <v>M70</v>
      </c>
      <c r="J33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33" s="8">
        <f>IF(Tabulka15[[#This Row],[výsledný čas]]="","",COUNTIFS(Tabulka15[Pohlaví M/Z],Tabulka15[[#This Row],[Pohlaví M/Z]],Tabulka15[výsledný čas],"&lt;"&amp;Tabulka15[[#This Row],[výsledný čas]],Tabulka15[výsledný čas],"&lt;&gt;")+1)</f>
        <v>83</v>
      </c>
      <c r="L33" s="8">
        <f>IF(ISERROR(RANK(Tabulka15[[#This Row],[výsledný čas]],Tabulka15[výsledný čas],1)),"",RANK(Tabulka15[[#This Row],[výsledný čas]],Tabulka15[výsledný čas],1))</f>
        <v>106</v>
      </c>
    </row>
    <row r="34" spans="1:12" x14ac:dyDescent="0.25">
      <c r="A34" s="9">
        <v>32</v>
      </c>
      <c r="B34" s="9" t="s">
        <v>154</v>
      </c>
      <c r="C34" s="9">
        <v>1951</v>
      </c>
      <c r="D34" s="9" t="s">
        <v>26</v>
      </c>
      <c r="E34" s="10" t="s">
        <v>20</v>
      </c>
      <c r="F34" s="11">
        <v>3.7037037037037099E-3</v>
      </c>
      <c r="G34" s="11">
        <f>VLOOKUP(Tabulka15[[#This Row],[startovní číslo]],Tabulka13[],5,0)+$O$2</f>
        <v>2.5162037037037038E-2</v>
      </c>
      <c r="H3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2.1458333333333329E-2</v>
      </c>
      <c r="I34" s="13" t="str">
        <f>IF(Tabulka15[[#This Row],[Pohlaví M/Z]]="Z",VLOOKUP(Tabulka15[[#This Row],[Ročník]],Tabulka3[],2,0),VLOOKUP(Tabulka15[[#This Row],[Ročník]],Tabulka3[],3,0))</f>
        <v>M60</v>
      </c>
      <c r="J34" s="8">
        <f>IF(Tabulka15[[#This Row],[výsledný čas]]="","",COUNTIFS(Tabulka15[Kategorie],Tabulka15[[#This Row],[Kategorie]],Tabulka15[výsledný čas],"&lt;"&amp;Tabulka15[[#This Row],[výsledný čas]],Tabulka15[výsledný čas],"&lt;&gt;")+1)</f>
        <v>18</v>
      </c>
      <c r="K34" s="8">
        <f>IF(Tabulka15[[#This Row],[výsledný čas]]="","",COUNTIFS(Tabulka15[Pohlaví M/Z],Tabulka15[[#This Row],[Pohlaví M/Z]],Tabulka15[výsledný čas],"&lt;"&amp;Tabulka15[[#This Row],[výsledný čas]],Tabulka15[výsledný čas],"&lt;&gt;")+1)</f>
        <v>84</v>
      </c>
      <c r="L34" s="8">
        <f>IF(ISERROR(RANK(Tabulka15[[#This Row],[výsledný čas]],Tabulka15[výsledný čas],1)),"",RANK(Tabulka15[[#This Row],[výsledný čas]],Tabulka15[výsledný čas],1))</f>
        <v>107</v>
      </c>
    </row>
    <row r="35" spans="1:12" x14ac:dyDescent="0.25">
      <c r="A35" s="9">
        <v>33</v>
      </c>
      <c r="B35" s="9" t="s">
        <v>93</v>
      </c>
      <c r="C35" s="9">
        <v>1971</v>
      </c>
      <c r="D35" s="9" t="s">
        <v>94</v>
      </c>
      <c r="E35" s="10" t="s">
        <v>20</v>
      </c>
      <c r="F35" s="11">
        <v>3.81944444444445E-3</v>
      </c>
      <c r="G35" s="11">
        <f>VLOOKUP(Tabulka15[[#This Row],[startovní číslo]],Tabulka13[],5,0)+$O$2</f>
        <v>1.9386574074074073E-2</v>
      </c>
      <c r="H3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1.5567129629629623E-2</v>
      </c>
      <c r="I35" s="13" t="str">
        <f>IF(Tabulka15[[#This Row],[Pohlaví M/Z]]="Z",VLOOKUP(Tabulka15[[#This Row],[Ročník]],Tabulka3[],2,0),VLOOKUP(Tabulka15[[#This Row],[Ročník]],Tabulka3[],3,0))</f>
        <v>M40</v>
      </c>
      <c r="J35" s="8">
        <f>IF(Tabulka15[[#This Row],[výsledný čas]]="","",COUNTIFS(Tabulka15[Kategorie],Tabulka15[[#This Row],[Kategorie]],Tabulka15[výsledný čas],"&lt;"&amp;Tabulka15[[#This Row],[výsledný čas]],Tabulka15[výsledný čas],"&lt;&gt;")+1)</f>
        <v>15</v>
      </c>
      <c r="K35" s="8">
        <f>IF(Tabulka15[[#This Row],[výsledný čas]]="","",COUNTIFS(Tabulka15[Pohlaví M/Z],Tabulka15[[#This Row],[Pohlaví M/Z]],Tabulka15[výsledný čas],"&lt;"&amp;Tabulka15[[#This Row],[výsledný čas]],Tabulka15[výsledný čas],"&lt;&gt;")+1)</f>
        <v>68</v>
      </c>
      <c r="L35" s="8">
        <f>IF(ISERROR(RANK(Tabulka15[[#This Row],[výsledný čas]],Tabulka15[výsledný čas],1)),"",RANK(Tabulka15[[#This Row],[výsledný čas]],Tabulka15[výsledný čas],1))</f>
        <v>90</v>
      </c>
    </row>
    <row r="36" spans="1:12" x14ac:dyDescent="0.25">
      <c r="A36" s="9">
        <v>34</v>
      </c>
      <c r="B36" s="9" t="s">
        <v>183</v>
      </c>
      <c r="C36" s="9">
        <v>1962</v>
      </c>
      <c r="D36" s="9" t="s">
        <v>136</v>
      </c>
      <c r="E36" s="10" t="s">
        <v>15</v>
      </c>
      <c r="F36" s="11">
        <v>3.93518518518519E-3</v>
      </c>
      <c r="G36" s="11">
        <f>VLOOKUP(Tabulka15[[#This Row],[startovní číslo]],Tabulka13[],5,0)+$O$2</f>
        <v>1.7708333333333333E-2</v>
      </c>
      <c r="H3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1.3773148148148142E-2</v>
      </c>
      <c r="I36" s="13" t="str">
        <f>IF(Tabulka15[[#This Row],[Pohlaví M/Z]]="Z",VLOOKUP(Tabulka15[[#This Row],[Ročník]],Tabulka3[],2,0),VLOOKUP(Tabulka15[[#This Row],[Ročník]],Tabulka3[],3,0))</f>
        <v>Z55</v>
      </c>
      <c r="J36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36" s="8">
        <f>IF(Tabulka15[[#This Row],[výsledný čas]]="","",COUNTIFS(Tabulka15[Pohlaví M/Z],Tabulka15[[#This Row],[Pohlaví M/Z]],Tabulka15[výsledný čas],"&lt;"&amp;Tabulka15[[#This Row],[výsledný čas]],Tabulka15[výsledný čas],"&lt;&gt;")+1)</f>
        <v>20</v>
      </c>
      <c r="L36" s="8">
        <f>IF(ISERROR(RANK(Tabulka15[[#This Row],[výsledný čas]],Tabulka15[výsledný čas],1)),"",RANK(Tabulka15[[#This Row],[výsledný čas]],Tabulka15[výsledný čas],1))</f>
        <v>75</v>
      </c>
    </row>
    <row r="37" spans="1:12" x14ac:dyDescent="0.25">
      <c r="A37" s="9">
        <v>35</v>
      </c>
      <c r="B37" s="22" t="s">
        <v>27</v>
      </c>
      <c r="C37" s="9">
        <v>2004</v>
      </c>
      <c r="D37" s="9" t="s">
        <v>26</v>
      </c>
      <c r="E37" s="10" t="s">
        <v>20</v>
      </c>
      <c r="F37" s="11">
        <v>4.05092592592593E-3</v>
      </c>
      <c r="G37" s="11">
        <f>VLOOKUP(Tabulka15[[#This Row],[startovní číslo]],Tabulka13[],5,0)+$O$2</f>
        <v>1.7337962962962961E-2</v>
      </c>
      <c r="H3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1.3287037037037031E-2</v>
      </c>
      <c r="I37" s="13" t="str">
        <f>IF(Tabulka15[[#This Row],[Pohlaví M/Z]]="Z",VLOOKUP(Tabulka15[[#This Row],[Ročník]],Tabulka3[],2,0),VLOOKUP(Tabulka15[[#This Row],[Ročník]],Tabulka3[],3,0))</f>
        <v>Jri</v>
      </c>
      <c r="J37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37" s="8">
        <f>IF(Tabulka15[[#This Row],[výsledný čas]]="","",COUNTIFS(Tabulka15[Pohlaví M/Z],Tabulka15[[#This Row],[Pohlaví M/Z]],Tabulka15[výsledný čas],"&lt;"&amp;Tabulka15[[#This Row],[výsledný čas]],Tabulka15[výsledný čas],"&lt;&gt;")+1)</f>
        <v>50</v>
      </c>
      <c r="L37" s="8">
        <f>IF(ISERROR(RANK(Tabulka15[[#This Row],[výsledný čas]],Tabulka15[výsledný čas],1)),"",RANK(Tabulka15[[#This Row],[výsledný čas]],Tabulka15[výsledný čas],1))</f>
        <v>67</v>
      </c>
    </row>
    <row r="38" spans="1:12" x14ac:dyDescent="0.25">
      <c r="A38" s="9">
        <v>36</v>
      </c>
      <c r="B38" s="9" t="s">
        <v>25</v>
      </c>
      <c r="C38" s="9">
        <v>2007</v>
      </c>
      <c r="D38" s="9" t="s">
        <v>26</v>
      </c>
      <c r="E38" s="10" t="s">
        <v>20</v>
      </c>
      <c r="F38" s="11">
        <v>4.1666666666666701E-3</v>
      </c>
      <c r="G38" s="11">
        <f>VLOOKUP(Tabulka15[[#This Row],[startovní číslo]],Tabulka13[],5,0)+$O$2</f>
        <v>1.7858796296296296E-2</v>
      </c>
      <c r="H3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1.3692129629629627E-2</v>
      </c>
      <c r="I38" s="13" t="str">
        <f>IF(Tabulka15[[#This Row],[Pohlaví M/Z]]="Z",VLOOKUP(Tabulka15[[#This Row],[Ročník]],Tabulka3[],2,0),VLOOKUP(Tabulka15[[#This Row],[Ročník]],Tabulka3[],3,0))</f>
        <v>Jri</v>
      </c>
      <c r="J38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38" s="8">
        <f>IF(Tabulka15[[#This Row],[výsledný čas]]="","",COUNTIFS(Tabulka15[Pohlaví M/Z],Tabulka15[[#This Row],[Pohlaví M/Z]],Tabulka15[výsledný čas],"&lt;"&amp;Tabulka15[[#This Row],[výsledný čas]],Tabulka15[výsledný čas],"&lt;&gt;")+1)</f>
        <v>54</v>
      </c>
      <c r="L38" s="8">
        <f>IF(ISERROR(RANK(Tabulka15[[#This Row],[výsledný čas]],Tabulka15[výsledný čas],1)),"",RANK(Tabulka15[[#This Row],[výsledný čas]],Tabulka15[výsledný čas],1))</f>
        <v>73</v>
      </c>
    </row>
    <row r="39" spans="1:12" x14ac:dyDescent="0.25">
      <c r="A39" s="9">
        <v>37</v>
      </c>
      <c r="B39" s="9" t="s">
        <v>13</v>
      </c>
      <c r="C39" s="9">
        <v>2005</v>
      </c>
      <c r="D39" s="9" t="s">
        <v>14</v>
      </c>
      <c r="E39" s="10" t="s">
        <v>15</v>
      </c>
      <c r="F39" s="11">
        <v>4.2824074074074101E-3</v>
      </c>
      <c r="G39" s="11">
        <f>VLOOKUP(Tabulka15[[#This Row],[startovní číslo]],Tabulka13[],5,0)+$O$2</f>
        <v>1.5451388888888888E-2</v>
      </c>
      <c r="H3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1.1168981481481478E-2</v>
      </c>
      <c r="I39" s="13" t="str">
        <f>IF(Tabulka15[[#This Row],[Pohlaví M/Z]]="Z",VLOOKUP(Tabulka15[[#This Row],[Ročník]],Tabulka3[],2,0),VLOOKUP(Tabulka15[[#This Row],[Ročník]],Tabulka3[],3,0))</f>
        <v>Jky</v>
      </c>
      <c r="J39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39" s="8">
        <f>IF(Tabulka15[[#This Row],[výsledný čas]]="","",COUNTIFS(Tabulka15[Pohlaví M/Z],Tabulka15[[#This Row],[Pohlaví M/Z]],Tabulka15[výsledný čas],"&lt;"&amp;Tabulka15[[#This Row],[výsledný čas]],Tabulka15[výsledný čas],"&lt;&gt;")+1)</f>
        <v>8</v>
      </c>
      <c r="L39" s="8">
        <f>IF(ISERROR(RANK(Tabulka15[[#This Row],[výsledný čas]],Tabulka15[výsledný čas],1)),"",RANK(Tabulka15[[#This Row],[výsledný čas]],Tabulka15[výsledný čas],1))</f>
        <v>33</v>
      </c>
    </row>
    <row r="40" spans="1:12" x14ac:dyDescent="0.25">
      <c r="A40" s="9">
        <v>38</v>
      </c>
      <c r="B40" s="9" t="s">
        <v>119</v>
      </c>
      <c r="C40" s="9">
        <v>1964</v>
      </c>
      <c r="D40" s="9" t="s">
        <v>120</v>
      </c>
      <c r="E40" s="10" t="s">
        <v>20</v>
      </c>
      <c r="F40" s="11">
        <v>4.3981481481481502E-3</v>
      </c>
      <c r="G40" s="11">
        <f>VLOOKUP(Tabulka15[[#This Row],[startovní číslo]],Tabulka13[],5,0)+$O$2</f>
        <v>2.1134259259259259E-2</v>
      </c>
      <c r="H4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1.6736111111111108E-2</v>
      </c>
      <c r="I40" s="13" t="str">
        <f>IF(Tabulka15[[#This Row],[Pohlaví M/Z]]="Z",VLOOKUP(Tabulka15[[#This Row],[Ročník]],Tabulka3[],2,0),VLOOKUP(Tabulka15[[#This Row],[Ročník]],Tabulka3[],3,0))</f>
        <v>M50</v>
      </c>
      <c r="J40" s="8">
        <f>IF(Tabulka15[[#This Row],[výsledný čas]]="","",COUNTIFS(Tabulka15[Kategorie],Tabulka15[[#This Row],[Kategorie]],Tabulka15[výsledný čas],"&lt;"&amp;Tabulka15[[#This Row],[výsledný čas]],Tabulka15[výsledný čas],"&lt;&gt;")+1)</f>
        <v>15</v>
      </c>
      <c r="K40" s="8">
        <f>IF(Tabulka15[[#This Row],[výsledný čas]]="","",COUNTIFS(Tabulka15[Pohlaví M/Z],Tabulka15[[#This Row],[Pohlaví M/Z]],Tabulka15[výsledný čas],"&lt;"&amp;Tabulka15[[#This Row],[výsledný čas]],Tabulka15[výsledný čas],"&lt;&gt;")+1)</f>
        <v>75</v>
      </c>
      <c r="L40" s="8">
        <f>IF(ISERROR(RANK(Tabulka15[[#This Row],[výsledný čas]],Tabulka15[výsledný čas],1)),"",RANK(Tabulka15[[#This Row],[výsledný čas]],Tabulka15[výsledný čas],1))</f>
        <v>98</v>
      </c>
    </row>
    <row r="41" spans="1:12" x14ac:dyDescent="0.25">
      <c r="A41" s="9">
        <v>39</v>
      </c>
      <c r="B41" s="22" t="s">
        <v>28</v>
      </c>
      <c r="C41" s="9">
        <v>1983</v>
      </c>
      <c r="D41" s="9" t="s">
        <v>29</v>
      </c>
      <c r="E41" s="10" t="s">
        <v>20</v>
      </c>
      <c r="F41" s="11">
        <v>4.5138888888888798E-3</v>
      </c>
      <c r="G41" s="11">
        <f>VLOOKUP(Tabulka15[[#This Row],[startovní číslo]],Tabulka13[],5,0)+$O$2</f>
        <v>2.3483796296296294E-2</v>
      </c>
      <c r="H4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1.8969907407407414E-2</v>
      </c>
      <c r="I41" s="13" t="str">
        <f>IF(Tabulka15[[#This Row],[Pohlaví M/Z]]="Z",VLOOKUP(Tabulka15[[#This Row],[Ročník]],Tabulka3[],2,0),VLOOKUP(Tabulka15[[#This Row],[Ročník]],Tabulka3[],3,0))</f>
        <v>M20</v>
      </c>
      <c r="J41" s="8">
        <f>IF(Tabulka15[[#This Row],[výsledný čas]]="","",COUNTIFS(Tabulka15[Kategorie],Tabulka15[[#This Row],[Kategorie]],Tabulka15[výsledný čas],"&lt;"&amp;Tabulka15[[#This Row],[výsledný čas]],Tabulka15[výsledný čas],"&lt;&gt;")+1)</f>
        <v>20</v>
      </c>
      <c r="K41" s="8">
        <f>IF(Tabulka15[[#This Row],[výsledný čas]]="","",COUNTIFS(Tabulka15[Pohlaví M/Z],Tabulka15[[#This Row],[Pohlaví M/Z]],Tabulka15[výsledný čas],"&lt;"&amp;Tabulka15[[#This Row],[výsledný čas]],Tabulka15[výsledný čas],"&lt;&gt;")+1)</f>
        <v>80</v>
      </c>
      <c r="L41" s="8">
        <f>IF(ISERROR(RANK(Tabulka15[[#This Row],[výsledný čas]],Tabulka15[výsledný čas],1)),"",RANK(Tabulka15[[#This Row],[výsledný čas]],Tabulka15[výsledný čas],1))</f>
        <v>103</v>
      </c>
    </row>
    <row r="42" spans="1:12" x14ac:dyDescent="0.25">
      <c r="A42" s="9">
        <v>40</v>
      </c>
      <c r="B42" s="9" t="s">
        <v>153</v>
      </c>
      <c r="C42" s="9">
        <v>1954</v>
      </c>
      <c r="D42" s="9" t="s">
        <v>109</v>
      </c>
      <c r="E42" s="10" t="s">
        <v>20</v>
      </c>
      <c r="F42" s="11">
        <v>4.6296296296296302E-3</v>
      </c>
      <c r="G42" s="11">
        <f>VLOOKUP(Tabulka15[[#This Row],[startovní číslo]],Tabulka13[],5,0)+$O$2</f>
        <v>1.4131944444444445E-2</v>
      </c>
      <c r="H4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9.5023148148148141E-3</v>
      </c>
      <c r="I42" s="13" t="str">
        <f>IF(Tabulka15[[#This Row],[Pohlaví M/Z]]="Z",VLOOKUP(Tabulka15[[#This Row],[Ročník]],Tabulka3[],2,0),VLOOKUP(Tabulka15[[#This Row],[Ročník]],Tabulka3[],3,0))</f>
        <v>M60</v>
      </c>
      <c r="J42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42" s="8">
        <f>IF(Tabulka15[[#This Row],[výsledný čas]]="","",COUNTIFS(Tabulka15[Pohlaví M/Z],Tabulka15[[#This Row],[Pohlaví M/Z]],Tabulka15[výsledný čas],"&lt;"&amp;Tabulka15[[#This Row],[výsledný čas]],Tabulka15[výsledný čas],"&lt;&gt;")+1)</f>
        <v>5</v>
      </c>
      <c r="L42" s="8">
        <f>IF(ISERROR(RANK(Tabulka15[[#This Row],[výsledný čas]],Tabulka15[výsledný čas],1)),"",RANK(Tabulka15[[#This Row],[výsledný čas]],Tabulka15[výsledný čas],1))</f>
        <v>6</v>
      </c>
    </row>
    <row r="43" spans="1:12" x14ac:dyDescent="0.25">
      <c r="A43" s="9">
        <v>41</v>
      </c>
      <c r="B43" s="9" t="s">
        <v>97</v>
      </c>
      <c r="C43" s="9">
        <v>1976</v>
      </c>
      <c r="D43" s="9" t="s">
        <v>23</v>
      </c>
      <c r="E43" s="10" t="s">
        <v>20</v>
      </c>
      <c r="F43" s="11">
        <v>4.7453703703703703E-3</v>
      </c>
      <c r="G43" s="11">
        <f>VLOOKUP(Tabulka15[[#This Row],[startovní číslo]],Tabulka13[],5,0)+$O$2</f>
        <v>1.5752314814814813E-2</v>
      </c>
      <c r="H4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1.1006944444444442E-2</v>
      </c>
      <c r="I43" s="13" t="str">
        <f>IF(Tabulka15[[#This Row],[Pohlaví M/Z]]="Z",VLOOKUP(Tabulka15[[#This Row],[Ročník]],Tabulka3[],2,0),VLOOKUP(Tabulka15[[#This Row],[Ročník]],Tabulka3[],3,0))</f>
        <v>M40</v>
      </c>
      <c r="J43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43" s="8">
        <f>IF(Tabulka15[[#This Row],[výsledný čas]]="","",COUNTIFS(Tabulka15[Pohlaví M/Z],Tabulka15[[#This Row],[Pohlaví M/Z]],Tabulka15[výsledný čas],"&lt;"&amp;Tabulka15[[#This Row],[výsledný čas]],Tabulka15[výsledný čas],"&lt;&gt;")+1)</f>
        <v>22</v>
      </c>
      <c r="L43" s="8">
        <f>IF(ISERROR(RANK(Tabulka15[[#This Row],[výsledný čas]],Tabulka15[výsledný čas],1)),"",RANK(Tabulka15[[#This Row],[výsledný čas]],Tabulka15[výsledný čas],1))</f>
        <v>29</v>
      </c>
    </row>
    <row r="44" spans="1:12" x14ac:dyDescent="0.25">
      <c r="A44" s="9">
        <v>42</v>
      </c>
      <c r="B44" s="9" t="s">
        <v>22</v>
      </c>
      <c r="C44" s="9">
        <v>2007</v>
      </c>
      <c r="D44" s="9" t="s">
        <v>23</v>
      </c>
      <c r="E44" s="10" t="s">
        <v>20</v>
      </c>
      <c r="F44" s="11">
        <v>4.8611111111111103E-3</v>
      </c>
      <c r="G44" s="11">
        <f>VLOOKUP(Tabulka15[[#This Row],[startovní číslo]],Tabulka13[],5,0)+$O$2</f>
        <v>1.9004629629629628E-2</v>
      </c>
      <c r="H4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1.4143518518518517E-2</v>
      </c>
      <c r="I44" s="13" t="str">
        <f>IF(Tabulka15[[#This Row],[Pohlaví M/Z]]="Z",VLOOKUP(Tabulka15[[#This Row],[Ročník]],Tabulka3[],2,0),VLOOKUP(Tabulka15[[#This Row],[Ročník]],Tabulka3[],3,0))</f>
        <v>Jri</v>
      </c>
      <c r="J44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44" s="8">
        <f>IF(Tabulka15[[#This Row],[výsledný čas]]="","",COUNTIFS(Tabulka15[Pohlaví M/Z],Tabulka15[[#This Row],[Pohlaví M/Z]],Tabulka15[výsledný čas],"&lt;"&amp;Tabulka15[[#This Row],[výsledný čas]],Tabulka15[výsledný čas],"&lt;&gt;")+1)</f>
        <v>58</v>
      </c>
      <c r="L44" s="8">
        <f>IF(ISERROR(RANK(Tabulka15[[#This Row],[výsledný čas]],Tabulka15[výsledný čas],1)),"",RANK(Tabulka15[[#This Row],[výsledný čas]],Tabulka15[výsledný čas],1))</f>
        <v>79</v>
      </c>
    </row>
    <row r="45" spans="1:12" x14ac:dyDescent="0.25">
      <c r="A45" s="9">
        <v>43</v>
      </c>
      <c r="B45" s="9" t="s">
        <v>192</v>
      </c>
      <c r="C45" s="9">
        <v>1960</v>
      </c>
      <c r="D45" s="9" t="s">
        <v>193</v>
      </c>
      <c r="E45" s="10" t="s">
        <v>15</v>
      </c>
      <c r="F45" s="11">
        <v>4.9768518518518504E-3</v>
      </c>
      <c r="G45" s="11">
        <f>VLOOKUP(Tabulka15[[#This Row],[startovní číslo]],Tabulka13[],5,0)+$O$2</f>
        <v>1.8576388888888885E-2</v>
      </c>
      <c r="H4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1.3599537037037035E-2</v>
      </c>
      <c r="I45" s="13" t="str">
        <f>IF(Tabulka15[[#This Row],[Pohlaví M/Z]]="Z",VLOOKUP(Tabulka15[[#This Row],[Ročník]],Tabulka3[],2,0),VLOOKUP(Tabulka15[[#This Row],[Ročník]],Tabulka3[],3,0))</f>
        <v>Z55</v>
      </c>
      <c r="J45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45" s="8">
        <f>IF(Tabulka15[[#This Row],[výsledný čas]]="","",COUNTIFS(Tabulka15[Pohlaví M/Z],Tabulka15[[#This Row],[Pohlaví M/Z]],Tabulka15[výsledný čas],"&lt;"&amp;Tabulka15[[#This Row],[výsledný čas]],Tabulka15[výsledný čas],"&lt;&gt;")+1)</f>
        <v>19</v>
      </c>
      <c r="L45" s="8">
        <f>IF(ISERROR(RANK(Tabulka15[[#This Row],[výsledný čas]],Tabulka15[výsledný čas],1)),"",RANK(Tabulka15[[#This Row],[výsledný čas]],Tabulka15[výsledný čas],1))</f>
        <v>72</v>
      </c>
    </row>
    <row r="46" spans="1:12" x14ac:dyDescent="0.25">
      <c r="A46" s="9">
        <v>44</v>
      </c>
      <c r="B46" s="9" t="s">
        <v>108</v>
      </c>
      <c r="C46" s="9">
        <v>1960</v>
      </c>
      <c r="D46" s="9" t="s">
        <v>109</v>
      </c>
      <c r="E46" s="10" t="s">
        <v>20</v>
      </c>
      <c r="F46" s="11">
        <v>5.0925925925925904E-3</v>
      </c>
      <c r="G46" s="11">
        <f>VLOOKUP(Tabulka15[[#This Row],[startovní číslo]],Tabulka13[],5,0)+$O$2</f>
        <v>1.9768518518518519E-2</v>
      </c>
      <c r="H4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1.4675925925925929E-2</v>
      </c>
      <c r="I46" s="13" t="str">
        <f>IF(Tabulka15[[#This Row],[Pohlaví M/Z]]="Z",VLOOKUP(Tabulka15[[#This Row],[Ročník]],Tabulka3[],2,0),VLOOKUP(Tabulka15[[#This Row],[Ročník]],Tabulka3[],3,0))</f>
        <v>M50</v>
      </c>
      <c r="J46" s="8">
        <f>IF(Tabulka15[[#This Row],[výsledný čas]]="","",COUNTIFS(Tabulka15[Kategorie],Tabulka15[[#This Row],[Kategorie]],Tabulka15[výsledný čas],"&lt;"&amp;Tabulka15[[#This Row],[výsledný čas]],Tabulka15[výsledný čas],"&lt;&gt;")+1)</f>
        <v>12</v>
      </c>
      <c r="K46" s="8">
        <f>IF(Tabulka15[[#This Row],[výsledný čas]]="","",COUNTIFS(Tabulka15[Pohlaví M/Z],Tabulka15[[#This Row],[Pohlaví M/Z]],Tabulka15[výsledný čas],"&lt;"&amp;Tabulka15[[#This Row],[výsledný čas]],Tabulka15[výsledný čas],"&lt;&gt;")+1)</f>
        <v>62</v>
      </c>
      <c r="L46" s="8">
        <f>IF(ISERROR(RANK(Tabulka15[[#This Row],[výsledný čas]],Tabulka15[výsledný čas],1)),"",RANK(Tabulka15[[#This Row],[výsledný čas]],Tabulka15[výsledný čas],1))</f>
        <v>83</v>
      </c>
    </row>
    <row r="47" spans="1:12" x14ac:dyDescent="0.25">
      <c r="A47" s="9">
        <v>45</v>
      </c>
      <c r="B47" s="9" t="s">
        <v>161</v>
      </c>
      <c r="C47" s="9">
        <v>1942</v>
      </c>
      <c r="D47" s="9" t="s">
        <v>162</v>
      </c>
      <c r="E47" s="10" t="s">
        <v>20</v>
      </c>
      <c r="F47" s="11">
        <v>5.2083333333333296E-3</v>
      </c>
      <c r="G47" s="11">
        <f>VLOOKUP(Tabulka15[[#This Row],[startovní číslo]],Tabulka13[],5,0)+$O$2</f>
        <v>1.6157407407407405E-2</v>
      </c>
      <c r="H4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1.0949074074074076E-2</v>
      </c>
      <c r="I47" s="13" t="str">
        <f>IF(Tabulka15[[#This Row],[Pohlaví M/Z]]="Z",VLOOKUP(Tabulka15[[#This Row],[Ročník]],Tabulka3[],2,0),VLOOKUP(Tabulka15[[#This Row],[Ročník]],Tabulka3[],3,0))</f>
        <v>M70</v>
      </c>
      <c r="J47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47" s="8">
        <f>IF(Tabulka15[[#This Row],[výsledný čas]]="","",COUNTIFS(Tabulka15[Pohlaví M/Z],Tabulka15[[#This Row],[Pohlaví M/Z]],Tabulka15[výsledný čas],"&lt;"&amp;Tabulka15[[#This Row],[výsledný čas]],Tabulka15[výsledný čas],"&lt;&gt;")+1)</f>
        <v>21</v>
      </c>
      <c r="L47" s="8">
        <f>IF(ISERROR(RANK(Tabulka15[[#This Row],[výsledný čas]],Tabulka15[výsledný čas],1)),"",RANK(Tabulka15[[#This Row],[výsledný čas]],Tabulka15[výsledný čas],1))</f>
        <v>28</v>
      </c>
    </row>
    <row r="48" spans="1:12" x14ac:dyDescent="0.25">
      <c r="A48" s="9">
        <v>46</v>
      </c>
      <c r="B48" s="9" t="s">
        <v>169</v>
      </c>
      <c r="C48" s="9">
        <v>1985</v>
      </c>
      <c r="D48" s="9" t="s">
        <v>170</v>
      </c>
      <c r="E48" s="10" t="s">
        <v>15</v>
      </c>
      <c r="F48" s="11">
        <v>5.3240740740740696E-3</v>
      </c>
      <c r="G48" s="11">
        <f>VLOOKUP(Tabulka15[[#This Row],[startovní číslo]],Tabulka13[],5,0)+$O$2</f>
        <v>2.1354166666666664E-2</v>
      </c>
      <c r="H4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1.6030092592592596E-2</v>
      </c>
      <c r="I48" s="13" t="str">
        <f>IF(Tabulka15[[#This Row],[Pohlaví M/Z]]="Z",VLOOKUP(Tabulka15[[#This Row],[Ročník]],Tabulka3[],2,0),VLOOKUP(Tabulka15[[#This Row],[Ročník]],Tabulka3[],3,0))</f>
        <v>Z20</v>
      </c>
      <c r="J48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48" s="8">
        <f>IF(Tabulka15[[#This Row],[výsledný čas]]="","",COUNTIFS(Tabulka15[Pohlaví M/Z],Tabulka15[[#This Row],[Pohlaví M/Z]],Tabulka15[výsledný čas],"&lt;"&amp;Tabulka15[[#This Row],[výsledný čas]],Tabulka15[výsledný čas],"&lt;&gt;")+1)</f>
        <v>23</v>
      </c>
      <c r="L48" s="8">
        <f>IF(ISERROR(RANK(Tabulka15[[#This Row],[výsledný čas]],Tabulka15[výsledný čas],1)),"",RANK(Tabulka15[[#This Row],[výsledný čas]],Tabulka15[výsledný čas],1))</f>
        <v>94</v>
      </c>
    </row>
    <row r="49" spans="1:12" x14ac:dyDescent="0.25">
      <c r="A49" s="9">
        <v>47</v>
      </c>
      <c r="B49" s="9" t="s">
        <v>189</v>
      </c>
      <c r="C49" s="9">
        <v>1961</v>
      </c>
      <c r="D49" s="9" t="s">
        <v>136</v>
      </c>
      <c r="E49" s="10" t="s">
        <v>15</v>
      </c>
      <c r="F49" s="11">
        <v>5.4398148148148097E-3</v>
      </c>
      <c r="G49" s="11">
        <f>VLOOKUP(Tabulka15[[#This Row],[startovní číslo]],Tabulka13[],5,0)+$O$2</f>
        <v>1.7233796296296296E-2</v>
      </c>
      <c r="H4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1.1793981481481485E-2</v>
      </c>
      <c r="I49" s="13" t="str">
        <f>IF(Tabulka15[[#This Row],[Pohlaví M/Z]]="Z",VLOOKUP(Tabulka15[[#This Row],[Ročník]],Tabulka3[],2,0),VLOOKUP(Tabulka15[[#This Row],[Ročník]],Tabulka3[],3,0))</f>
        <v>Z55</v>
      </c>
      <c r="J49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49" s="8">
        <f>IF(Tabulka15[[#This Row],[výsledný čas]]="","",COUNTIFS(Tabulka15[Pohlaví M/Z],Tabulka15[[#This Row],[Pohlaví M/Z]],Tabulka15[výsledný čas],"&lt;"&amp;Tabulka15[[#This Row],[výsledný čas]],Tabulka15[výsledný čas],"&lt;&gt;")+1)</f>
        <v>12</v>
      </c>
      <c r="L49" s="8">
        <f>IF(ISERROR(RANK(Tabulka15[[#This Row],[výsledný čas]],Tabulka15[výsledný čas],1)),"",RANK(Tabulka15[[#This Row],[výsledný čas]],Tabulka15[výsledný čas],1))</f>
        <v>46</v>
      </c>
    </row>
    <row r="50" spans="1:12" x14ac:dyDescent="0.25">
      <c r="A50" s="9">
        <v>48</v>
      </c>
      <c r="B50" s="9" t="s">
        <v>90</v>
      </c>
      <c r="C50" s="9">
        <v>1970</v>
      </c>
      <c r="D50" s="9" t="s">
        <v>91</v>
      </c>
      <c r="E50" s="10" t="s">
        <v>20</v>
      </c>
      <c r="F50" s="11">
        <v>5.5555555555555497E-3</v>
      </c>
      <c r="G50" s="11">
        <f>VLOOKUP(Tabulka15[[#This Row],[startovní číslo]],Tabulka13[],5,0)+$O$2</f>
        <v>1.8194444444444444E-2</v>
      </c>
      <c r="H5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1.2638888888888894E-2</v>
      </c>
      <c r="I50" s="13" t="str">
        <f>IF(Tabulka15[[#This Row],[Pohlaví M/Z]]="Z",VLOOKUP(Tabulka15[[#This Row],[Ročník]],Tabulka3[],2,0),VLOOKUP(Tabulka15[[#This Row],[Ročník]],Tabulka3[],3,0))</f>
        <v>M40</v>
      </c>
      <c r="J50" s="8">
        <f>IF(Tabulka15[[#This Row],[výsledný čas]]="","",COUNTIFS(Tabulka15[Kategorie],Tabulka15[[#This Row],[Kategorie]],Tabulka15[výsledný čas],"&lt;"&amp;Tabulka15[[#This Row],[výsledný čas]],Tabulka15[výsledný čas],"&lt;&gt;")+1)</f>
        <v>10</v>
      </c>
      <c r="K50" s="8">
        <f>IF(Tabulka15[[#This Row],[výsledný čas]]="","",COUNTIFS(Tabulka15[Pohlaví M/Z],Tabulka15[[#This Row],[Pohlaví M/Z]],Tabulka15[výsledný čas],"&lt;"&amp;Tabulka15[[#This Row],[výsledný čas]],Tabulka15[výsledný čas],"&lt;&gt;")+1)</f>
        <v>44</v>
      </c>
      <c r="L50" s="8">
        <f>IF(ISERROR(RANK(Tabulka15[[#This Row],[výsledný čas]],Tabulka15[výsledný čas],1)),"",RANK(Tabulka15[[#This Row],[výsledný čas]],Tabulka15[výsledný čas],1))</f>
        <v>58</v>
      </c>
    </row>
    <row r="51" spans="1:12" x14ac:dyDescent="0.25">
      <c r="A51" s="9">
        <v>49</v>
      </c>
      <c r="B51" s="9" t="s">
        <v>65</v>
      </c>
      <c r="C51" s="9">
        <v>1977</v>
      </c>
      <c r="D51" s="9" t="s">
        <v>66</v>
      </c>
      <c r="E51" s="10" t="s">
        <v>20</v>
      </c>
      <c r="F51" s="11">
        <v>5.6712962962962897E-3</v>
      </c>
      <c r="G51" s="11">
        <f>VLOOKUP(Tabulka15[[#This Row],[startovní číslo]],Tabulka13[],5,0)+$O$2</f>
        <v>1.4976851851851851E-2</v>
      </c>
      <c r="H5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9.30555555555556E-3</v>
      </c>
      <c r="I51" s="13" t="str">
        <f>IF(Tabulka15[[#This Row],[Pohlaví M/Z]]="Z",VLOOKUP(Tabulka15[[#This Row],[Ročník]],Tabulka3[],2,0),VLOOKUP(Tabulka15[[#This Row],[Ročník]],Tabulka3[],3,0))</f>
        <v>M40</v>
      </c>
      <c r="J51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51" s="8">
        <f>IF(Tabulka15[[#This Row],[výsledný čas]]="","",COUNTIFS(Tabulka15[Pohlaví M/Z],Tabulka15[[#This Row],[Pohlaví M/Z]],Tabulka15[výsledný čas],"&lt;"&amp;Tabulka15[[#This Row],[výsledný čas]],Tabulka15[výsledný čas],"&lt;&gt;")+1)</f>
        <v>4</v>
      </c>
      <c r="L51" s="8">
        <f>IF(ISERROR(RANK(Tabulka15[[#This Row],[výsledný čas]],Tabulka15[výsledný čas],1)),"",RANK(Tabulka15[[#This Row],[výsledný čas]],Tabulka15[výsledný čas],1))</f>
        <v>5</v>
      </c>
    </row>
    <row r="52" spans="1:12" x14ac:dyDescent="0.25">
      <c r="A52" s="9">
        <v>50</v>
      </c>
      <c r="B52" s="9" t="s">
        <v>74</v>
      </c>
      <c r="C52" s="9">
        <v>1973</v>
      </c>
      <c r="D52" s="9" t="s">
        <v>75</v>
      </c>
      <c r="E52" s="10" t="s">
        <v>20</v>
      </c>
      <c r="F52" s="11">
        <v>5.7870370370370298E-3</v>
      </c>
      <c r="G52" s="11">
        <f>VLOOKUP(Tabulka15[[#This Row],[startovní číslo]],Tabulka13[],5,0)+$O$2</f>
        <v>1.4606481481481482E-2</v>
      </c>
      <c r="H5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8.8194444444444527E-3</v>
      </c>
      <c r="I52" s="13" t="str">
        <f>IF(Tabulka15[[#This Row],[Pohlaví M/Z]]="Z",VLOOKUP(Tabulka15[[#This Row],[Ročník]],Tabulka3[],2,0),VLOOKUP(Tabulka15[[#This Row],[Ročník]],Tabulka3[],3,0))</f>
        <v>M40</v>
      </c>
      <c r="J52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52" s="8">
        <f>IF(Tabulka15[[#This Row],[výsledný čas]]="","",COUNTIFS(Tabulka15[Pohlaví M/Z],Tabulka15[[#This Row],[Pohlaví M/Z]],Tabulka15[výsledný čas],"&lt;"&amp;Tabulka15[[#This Row],[výsledný čas]],Tabulka15[výsledný čas],"&lt;&gt;")+1)</f>
        <v>1</v>
      </c>
      <c r="L52" s="8">
        <f>IF(ISERROR(RANK(Tabulka15[[#This Row],[výsledný čas]],Tabulka15[výsledný čas],1)),"",RANK(Tabulka15[[#This Row],[výsledný čas]],Tabulka15[výsledný čas],1))</f>
        <v>2</v>
      </c>
    </row>
    <row r="53" spans="1:12" x14ac:dyDescent="0.25">
      <c r="A53" s="9">
        <v>51</v>
      </c>
      <c r="B53" s="9" t="s">
        <v>38</v>
      </c>
      <c r="C53" s="9">
        <v>1980</v>
      </c>
      <c r="D53" s="9" t="s">
        <v>39</v>
      </c>
      <c r="E53" s="10" t="s">
        <v>20</v>
      </c>
      <c r="F53" s="11">
        <v>5.9027777777777698E-3</v>
      </c>
      <c r="G53" s="11">
        <f>VLOOKUP(Tabulka15[[#This Row],[startovní číslo]],Tabulka13[],5,0)+$O$2</f>
        <v>1.7060185185185182E-2</v>
      </c>
      <c r="H5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1.1157407407407411E-2</v>
      </c>
      <c r="I53" s="13" t="str">
        <f>IF(Tabulka15[[#This Row],[Pohlaví M/Z]]="Z",VLOOKUP(Tabulka15[[#This Row],[Ročník]],Tabulka3[],2,0),VLOOKUP(Tabulka15[[#This Row],[Ročník]],Tabulka3[],3,0))</f>
        <v>M20</v>
      </c>
      <c r="J53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53" s="8">
        <f>IF(Tabulka15[[#This Row],[výsledný čas]]="","",COUNTIFS(Tabulka15[Pohlaví M/Z],Tabulka15[[#This Row],[Pohlaví M/Z]],Tabulka15[výsledný čas],"&lt;"&amp;Tabulka15[[#This Row],[výsledný čas]],Tabulka15[výsledný čas],"&lt;&gt;")+1)</f>
        <v>25</v>
      </c>
      <c r="L53" s="8">
        <f>IF(ISERROR(RANK(Tabulka15[[#This Row],[výsledný čas]],Tabulka15[výsledný čas],1)),"",RANK(Tabulka15[[#This Row],[výsledný čas]],Tabulka15[výsledný čas],1))</f>
        <v>32</v>
      </c>
    </row>
    <row r="54" spans="1:12" x14ac:dyDescent="0.25">
      <c r="A54" s="9">
        <v>52</v>
      </c>
      <c r="B54" s="9" t="s">
        <v>198</v>
      </c>
      <c r="C54" s="9">
        <v>1951</v>
      </c>
      <c r="D54" s="9" t="s">
        <v>111</v>
      </c>
      <c r="E54" s="10" t="s">
        <v>15</v>
      </c>
      <c r="F54" s="11">
        <v>6.0185185185185099E-3</v>
      </c>
      <c r="G54" s="11">
        <f>VLOOKUP(Tabulka15[[#This Row],[startovní číslo]],Tabulka13[],5,0)+$O$2</f>
        <v>1.6851851851851851E-2</v>
      </c>
      <c r="H5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1.0833333333333341E-2</v>
      </c>
      <c r="I54" s="13" t="str">
        <f>IF(Tabulka15[[#This Row],[Pohlaví M/Z]]="Z",VLOOKUP(Tabulka15[[#This Row],[Ročník]],Tabulka3[],2,0),VLOOKUP(Tabulka15[[#This Row],[Ročník]],Tabulka3[],3,0))</f>
        <v>Z55</v>
      </c>
      <c r="J54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54" s="8">
        <f>IF(Tabulka15[[#This Row],[výsledný čas]]="","",COUNTIFS(Tabulka15[Pohlaví M/Z],Tabulka15[[#This Row],[Pohlaví M/Z]],Tabulka15[výsledný čas],"&lt;"&amp;Tabulka15[[#This Row],[výsledný čas]],Tabulka15[výsledný čas],"&lt;&gt;")+1)</f>
        <v>7</v>
      </c>
      <c r="L54" s="8">
        <f>IF(ISERROR(RANK(Tabulka15[[#This Row],[výsledný čas]],Tabulka15[výsledný čas],1)),"",RANK(Tabulka15[[#This Row],[výsledný čas]],Tabulka15[výsledný čas],1))</f>
        <v>26</v>
      </c>
    </row>
    <row r="55" spans="1:12" x14ac:dyDescent="0.25">
      <c r="A55" s="9">
        <v>53</v>
      </c>
      <c r="B55" s="9" t="s">
        <v>184</v>
      </c>
      <c r="C55" s="9">
        <v>1962</v>
      </c>
      <c r="D55" s="9" t="s">
        <v>109</v>
      </c>
      <c r="E55" s="10" t="s">
        <v>15</v>
      </c>
      <c r="F55" s="11">
        <v>6.1342592592592603E-3</v>
      </c>
      <c r="G55" s="11">
        <f>VLOOKUP(Tabulka15[[#This Row],[startovní číslo]],Tabulka13[],5,0)+$O$2</f>
        <v>1.6886574074074071E-2</v>
      </c>
      <c r="H5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1.0752314814814812E-2</v>
      </c>
      <c r="I55" s="13" t="str">
        <f>IF(Tabulka15[[#This Row],[Pohlaví M/Z]]="Z",VLOOKUP(Tabulka15[[#This Row],[Ročník]],Tabulka3[],2,0),VLOOKUP(Tabulka15[[#This Row],[Ročník]],Tabulka3[],3,0))</f>
        <v>Z55</v>
      </c>
      <c r="J55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55" s="8">
        <f>IF(Tabulka15[[#This Row],[výsledný čas]]="","",COUNTIFS(Tabulka15[Pohlaví M/Z],Tabulka15[[#This Row],[Pohlaví M/Z]],Tabulka15[výsledný čas],"&lt;"&amp;Tabulka15[[#This Row],[výsledný čas]],Tabulka15[výsledný čas],"&lt;&gt;")+1)</f>
        <v>6</v>
      </c>
      <c r="L55" s="8">
        <f>IF(ISERROR(RANK(Tabulka15[[#This Row],[výsledný čas]],Tabulka15[výsledný čas],1)),"",RANK(Tabulka15[[#This Row],[výsledný čas]],Tabulka15[výsledný čas],1))</f>
        <v>21</v>
      </c>
    </row>
    <row r="56" spans="1:12" x14ac:dyDescent="0.25">
      <c r="A56" s="9">
        <v>54</v>
      </c>
      <c r="B56" s="9" t="s">
        <v>117</v>
      </c>
      <c r="C56" s="9">
        <v>1959</v>
      </c>
      <c r="D56" s="9" t="s">
        <v>118</v>
      </c>
      <c r="E56" s="10" t="s">
        <v>20</v>
      </c>
      <c r="F56" s="11">
        <v>6.2500000000000003E-3</v>
      </c>
      <c r="G56" s="11">
        <f>VLOOKUP(Tabulka15[[#This Row],[startovní číslo]],Tabulka13[],5,0)+$O$2</f>
        <v>2.2581018518518518E-2</v>
      </c>
      <c r="H5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1.6331018518518516E-2</v>
      </c>
      <c r="I56" s="13" t="str">
        <f>IF(Tabulka15[[#This Row],[Pohlaví M/Z]]="Z",VLOOKUP(Tabulka15[[#This Row],[Ročník]],Tabulka3[],2,0),VLOOKUP(Tabulka15[[#This Row],[Ročník]],Tabulka3[],3,0))</f>
        <v>M50</v>
      </c>
      <c r="J56" s="8">
        <f>IF(Tabulka15[[#This Row],[výsledný čas]]="","",COUNTIFS(Tabulka15[Kategorie],Tabulka15[[#This Row],[Kategorie]],Tabulka15[výsledný čas],"&lt;"&amp;Tabulka15[[#This Row],[výsledný čas]],Tabulka15[výsledný čas],"&lt;&gt;")+1)</f>
        <v>14</v>
      </c>
      <c r="K56" s="8">
        <f>IF(Tabulka15[[#This Row],[výsledný čas]]="","",COUNTIFS(Tabulka15[Pohlaví M/Z],Tabulka15[[#This Row],[Pohlaví M/Z]],Tabulka15[výsledný čas],"&lt;"&amp;Tabulka15[[#This Row],[výsledný čas]],Tabulka15[výsledný čas],"&lt;&gt;")+1)</f>
        <v>73</v>
      </c>
      <c r="L56" s="8">
        <f>IF(ISERROR(RANK(Tabulka15[[#This Row],[výsledný čas]],Tabulka15[výsledný čas],1)),"",RANK(Tabulka15[[#This Row],[výsledný čas]],Tabulka15[výsledný čas],1))</f>
        <v>96</v>
      </c>
    </row>
    <row r="57" spans="1:12" x14ac:dyDescent="0.25">
      <c r="A57" s="9">
        <v>55</v>
      </c>
      <c r="B57" s="9" t="s">
        <v>135</v>
      </c>
      <c r="C57" s="9">
        <v>1953</v>
      </c>
      <c r="D57" s="9" t="s">
        <v>136</v>
      </c>
      <c r="E57" s="10" t="s">
        <v>20</v>
      </c>
      <c r="F57" s="11">
        <v>6.3657407407407404E-3</v>
      </c>
      <c r="G57" s="11">
        <f>VLOOKUP(Tabulka15[[#This Row],[startovní číslo]],Tabulka13[],5,0)+$O$2</f>
        <v>1.773148148148148E-2</v>
      </c>
      <c r="H5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1.1365740740740739E-2</v>
      </c>
      <c r="I57" s="13" t="str">
        <f>IF(Tabulka15[[#This Row],[Pohlaví M/Z]]="Z",VLOOKUP(Tabulka15[[#This Row],[Ročník]],Tabulka3[],2,0),VLOOKUP(Tabulka15[[#This Row],[Ročník]],Tabulka3[],3,0))</f>
        <v>M60</v>
      </c>
      <c r="J57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57" s="8">
        <f>IF(Tabulka15[[#This Row],[výsledný čas]]="","",COUNTIFS(Tabulka15[Pohlaví M/Z],Tabulka15[[#This Row],[Pohlaví M/Z]],Tabulka15[výsledný čas],"&lt;"&amp;Tabulka15[[#This Row],[výsledný čas]],Tabulka15[výsledný čas],"&lt;&gt;")+1)</f>
        <v>29</v>
      </c>
      <c r="L57" s="8">
        <f>IF(ISERROR(RANK(Tabulka15[[#This Row],[výsledný čas]],Tabulka15[výsledný čas],1)),"",RANK(Tabulka15[[#This Row],[výsledný čas]],Tabulka15[výsledný čas],1))</f>
        <v>39</v>
      </c>
    </row>
    <row r="58" spans="1:12" x14ac:dyDescent="0.25">
      <c r="A58" s="9">
        <v>56</v>
      </c>
      <c r="B58" s="9" t="s">
        <v>131</v>
      </c>
      <c r="C58" s="9">
        <v>1954</v>
      </c>
      <c r="D58" s="9" t="s">
        <v>132</v>
      </c>
      <c r="E58" s="10" t="s">
        <v>20</v>
      </c>
      <c r="F58" s="11">
        <v>6.4814814814814804E-3</v>
      </c>
      <c r="G58" s="11">
        <f>VLOOKUP(Tabulka15[[#This Row],[startovní číslo]],Tabulka13[],5,0)+$O$2</f>
        <v>2.042824074074074E-2</v>
      </c>
      <c r="H5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1.3946759259259259E-2</v>
      </c>
      <c r="I58" s="13" t="str">
        <f>IF(Tabulka15[[#This Row],[Pohlaví M/Z]]="Z",VLOOKUP(Tabulka15[[#This Row],[Ročník]],Tabulka3[],2,0),VLOOKUP(Tabulka15[[#This Row],[Ročník]],Tabulka3[],3,0))</f>
        <v>M60</v>
      </c>
      <c r="J58" s="8">
        <f>IF(Tabulka15[[#This Row],[výsledný čas]]="","",COUNTIFS(Tabulka15[Kategorie],Tabulka15[[#This Row],[Kategorie]],Tabulka15[výsledný čas],"&lt;"&amp;Tabulka15[[#This Row],[výsledný čas]],Tabulka15[výsledný čas],"&lt;&gt;")+1)</f>
        <v>9</v>
      </c>
      <c r="K58" s="8">
        <f>IF(Tabulka15[[#This Row],[výsledný čas]]="","",COUNTIFS(Tabulka15[Pohlaví M/Z],Tabulka15[[#This Row],[Pohlaví M/Z]],Tabulka15[výsledný čas],"&lt;"&amp;Tabulka15[[#This Row],[výsledný čas]],Tabulka15[výsledný čas],"&lt;&gt;")+1)</f>
        <v>56</v>
      </c>
      <c r="L58" s="8">
        <f>IF(ISERROR(RANK(Tabulka15[[#This Row],[výsledný čas]],Tabulka15[výsledný čas],1)),"",RANK(Tabulka15[[#This Row],[výsledný čas]],Tabulka15[výsledný čas],1))</f>
        <v>78</v>
      </c>
    </row>
    <row r="59" spans="1:12" x14ac:dyDescent="0.25">
      <c r="A59" s="9">
        <v>57</v>
      </c>
      <c r="B59" s="9" t="s">
        <v>181</v>
      </c>
      <c r="C59" s="9">
        <v>1979</v>
      </c>
      <c r="D59" s="9" t="s">
        <v>182</v>
      </c>
      <c r="E59" s="10" t="s">
        <v>15</v>
      </c>
      <c r="F59" s="11">
        <v>6.5972222222222196E-3</v>
      </c>
      <c r="G59" s="11">
        <f>VLOOKUP(Tabulka15[[#This Row],[startovní číslo]],Tabulka13[],5,0)+$O$2</f>
        <v>1.9328703703703702E-2</v>
      </c>
      <c r="H5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1.2731481481481483E-2</v>
      </c>
      <c r="I59" s="13" t="str">
        <f>IF(Tabulka15[[#This Row],[Pohlaví M/Z]]="Z",VLOOKUP(Tabulka15[[#This Row],[Ročník]],Tabulka3[],2,0),VLOOKUP(Tabulka15[[#This Row],[Ročník]],Tabulka3[],3,0))</f>
        <v>Z35</v>
      </c>
      <c r="J59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59" s="8">
        <f>IF(Tabulka15[[#This Row],[výsledný čas]]="","",COUNTIFS(Tabulka15[Pohlaví M/Z],Tabulka15[[#This Row],[Pohlaví M/Z]],Tabulka15[výsledný čas],"&lt;"&amp;Tabulka15[[#This Row],[výsledný čas]],Tabulka15[výsledný čas],"&lt;&gt;")+1)</f>
        <v>16</v>
      </c>
      <c r="L59" s="8">
        <f>IF(ISERROR(RANK(Tabulka15[[#This Row],[výsledný čas]],Tabulka15[výsledný čas],1)),"",RANK(Tabulka15[[#This Row],[výsledný čas]],Tabulka15[výsledný čas],1))</f>
        <v>62</v>
      </c>
    </row>
    <row r="60" spans="1:12" x14ac:dyDescent="0.25">
      <c r="A60" s="9">
        <v>58</v>
      </c>
      <c r="B60" s="9" t="s">
        <v>166</v>
      </c>
      <c r="C60" s="9">
        <v>1941</v>
      </c>
      <c r="D60" s="9" t="s">
        <v>129</v>
      </c>
      <c r="E60" s="10" t="s">
        <v>20</v>
      </c>
      <c r="F60" s="11">
        <v>6.7129629629629596E-3</v>
      </c>
      <c r="G60" s="11">
        <f>VLOOKUP(Tabulka15[[#This Row],[startovní číslo]],Tabulka13[],5,0)+$O$2</f>
        <v>2.4918981481481479E-2</v>
      </c>
      <c r="H6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1.8206018518518521E-2</v>
      </c>
      <c r="I60" s="13" t="str">
        <f>IF(Tabulka15[[#This Row],[Pohlaví M/Z]]="Z",VLOOKUP(Tabulka15[[#This Row],[Ročník]],Tabulka3[],2,0),VLOOKUP(Tabulka15[[#This Row],[Ročník]],Tabulka3[],3,0))</f>
        <v>M70</v>
      </c>
      <c r="J60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60" s="8">
        <f>IF(Tabulka15[[#This Row],[výsledný čas]]="","",COUNTIFS(Tabulka15[Pohlaví M/Z],Tabulka15[[#This Row],[Pohlaví M/Z]],Tabulka15[výsledný čas],"&lt;"&amp;Tabulka15[[#This Row],[výsledný čas]],Tabulka15[výsledný čas],"&lt;&gt;")+1)</f>
        <v>78</v>
      </c>
      <c r="L60" s="8">
        <f>IF(ISERROR(RANK(Tabulka15[[#This Row],[výsledný čas]],Tabulka15[výsledný čas],1)),"",RANK(Tabulka15[[#This Row],[výsledný čas]],Tabulka15[výsledný čas],1))</f>
        <v>101</v>
      </c>
    </row>
    <row r="61" spans="1:12" x14ac:dyDescent="0.25">
      <c r="A61" s="9">
        <v>59</v>
      </c>
      <c r="B61" s="9" t="s">
        <v>190</v>
      </c>
      <c r="C61" s="9">
        <v>1961</v>
      </c>
      <c r="D61" s="9" t="s">
        <v>191</v>
      </c>
      <c r="E61" s="10" t="s">
        <v>15</v>
      </c>
      <c r="F61" s="11">
        <v>6.8287037037036997E-3</v>
      </c>
      <c r="G61" s="11">
        <f>VLOOKUP(Tabulka15[[#This Row],[startovní číslo]],Tabulka13[],5,0)+$O$2</f>
        <v>1.71412037037037E-2</v>
      </c>
      <c r="H6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1.03125E-2</v>
      </c>
      <c r="I61" s="13" t="str">
        <f>IF(Tabulka15[[#This Row],[Pohlaví M/Z]]="Z",VLOOKUP(Tabulka15[[#This Row],[Ročník]],Tabulka3[],2,0),VLOOKUP(Tabulka15[[#This Row],[Ročník]],Tabulka3[],3,0))</f>
        <v>Z55</v>
      </c>
      <c r="J61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61" s="8">
        <f>IF(Tabulka15[[#This Row],[výsledný čas]]="","",COUNTIFS(Tabulka15[Pohlaví M/Z],Tabulka15[[#This Row],[Pohlaví M/Z]],Tabulka15[výsledný čas],"&lt;"&amp;Tabulka15[[#This Row],[výsledný čas]],Tabulka15[výsledný čas],"&lt;&gt;")+1)</f>
        <v>3</v>
      </c>
      <c r="L61" s="8">
        <f>IF(ISERROR(RANK(Tabulka15[[#This Row],[výsledný čas]],Tabulka15[výsledný čas],1)),"",RANK(Tabulka15[[#This Row],[výsledný čas]],Tabulka15[výsledný čas],1))</f>
        <v>14</v>
      </c>
    </row>
    <row r="62" spans="1:12" x14ac:dyDescent="0.25">
      <c r="A62" s="9">
        <v>60</v>
      </c>
      <c r="B62" s="9" t="s">
        <v>133</v>
      </c>
      <c r="C62" s="9">
        <v>1951</v>
      </c>
      <c r="D62" s="9" t="s">
        <v>134</v>
      </c>
      <c r="E62" s="10" t="s">
        <v>20</v>
      </c>
      <c r="F62" s="11">
        <v>6.9444444444444397E-3</v>
      </c>
      <c r="G62" s="11">
        <f>VLOOKUP(Tabulka15[[#This Row],[startovní číslo]],Tabulka13[],5,0)+$O$2</f>
        <v>2.0671296296296295E-2</v>
      </c>
      <c r="H6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1.3726851851851855E-2</v>
      </c>
      <c r="I62" s="13" t="str">
        <f>IF(Tabulka15[[#This Row],[Pohlaví M/Z]]="Z",VLOOKUP(Tabulka15[[#This Row],[Ročník]],Tabulka3[],2,0),VLOOKUP(Tabulka15[[#This Row],[Ročník]],Tabulka3[],3,0))</f>
        <v>M60</v>
      </c>
      <c r="J62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62" s="8">
        <f>IF(Tabulka15[[#This Row],[výsledný čas]]="","",COUNTIFS(Tabulka15[Pohlaví M/Z],Tabulka15[[#This Row],[Pohlaví M/Z]],Tabulka15[výsledný čas],"&lt;"&amp;Tabulka15[[#This Row],[výsledný čas]],Tabulka15[výsledný čas],"&lt;&gt;")+1)</f>
        <v>55</v>
      </c>
      <c r="L62" s="8">
        <f>IF(ISERROR(RANK(Tabulka15[[#This Row],[výsledný čas]],Tabulka15[výsledný čas],1)),"",RANK(Tabulka15[[#This Row],[výsledný čas]],Tabulka15[výsledný čas],1))</f>
        <v>74</v>
      </c>
    </row>
    <row r="63" spans="1:12" x14ac:dyDescent="0.25">
      <c r="A63" s="9">
        <v>61</v>
      </c>
      <c r="B63" s="9" t="s">
        <v>86</v>
      </c>
      <c r="C63" s="9">
        <v>1971</v>
      </c>
      <c r="D63" s="9" t="s">
        <v>87</v>
      </c>
      <c r="E63" s="10" t="s">
        <v>20</v>
      </c>
      <c r="F63" s="11">
        <v>7.0601851851851798E-3</v>
      </c>
      <c r="G63" s="11">
        <f>VLOOKUP(Tabulka15[[#This Row],[startovní číslo]],Tabulka13[],5,0)+$O$2</f>
        <v>2.613425925925926E-2</v>
      </c>
      <c r="H6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1.907407407407408E-2</v>
      </c>
      <c r="I63" s="13" t="str">
        <f>IF(Tabulka15[[#This Row],[Pohlaví M/Z]]="Z",VLOOKUP(Tabulka15[[#This Row],[Ročník]],Tabulka3[],2,0),VLOOKUP(Tabulka15[[#This Row],[Ročník]],Tabulka3[],3,0))</f>
        <v>M40</v>
      </c>
      <c r="J63" s="8">
        <f>IF(Tabulka15[[#This Row],[výsledný čas]]="","",COUNTIFS(Tabulka15[Kategorie],Tabulka15[[#This Row],[Kategorie]],Tabulka15[výsledný čas],"&lt;"&amp;Tabulka15[[#This Row],[výsledný čas]],Tabulka15[výsledný čas],"&lt;&gt;")+1)</f>
        <v>18</v>
      </c>
      <c r="K63" s="8">
        <f>IF(Tabulka15[[#This Row],[výsledný čas]]="","",COUNTIFS(Tabulka15[Pohlaví M/Z],Tabulka15[[#This Row],[Pohlaví M/Z]],Tabulka15[výsledný čas],"&lt;"&amp;Tabulka15[[#This Row],[výsledný čas]],Tabulka15[výsledný čas],"&lt;&gt;")+1)</f>
        <v>82</v>
      </c>
      <c r="L63" s="8">
        <f>IF(ISERROR(RANK(Tabulka15[[#This Row],[výsledný čas]],Tabulka15[výsledný čas],1)),"",RANK(Tabulka15[[#This Row],[výsledný čas]],Tabulka15[výsledný čas],1))</f>
        <v>105</v>
      </c>
    </row>
    <row r="64" spans="1:12" x14ac:dyDescent="0.25">
      <c r="A64" s="9">
        <v>62</v>
      </c>
      <c r="B64" s="9" t="s">
        <v>126</v>
      </c>
      <c r="C64" s="9">
        <v>1959</v>
      </c>
      <c r="D64" s="9" t="s">
        <v>127</v>
      </c>
      <c r="E64" s="10" t="s">
        <v>20</v>
      </c>
      <c r="F64" s="11">
        <v>7.1759259259259198E-3</v>
      </c>
      <c r="G64" s="11">
        <f>VLOOKUP(Tabulka15[[#This Row],[startovní číslo]],Tabulka13[],5,0)+$O$2</f>
        <v>1.8541666666666665E-2</v>
      </c>
      <c r="H6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1.1365740740740746E-2</v>
      </c>
      <c r="I64" s="13" t="str">
        <f>IF(Tabulka15[[#This Row],[Pohlaví M/Z]]="Z",VLOOKUP(Tabulka15[[#This Row],[Ročník]],Tabulka3[],2,0),VLOOKUP(Tabulka15[[#This Row],[Ročník]],Tabulka3[],3,0))</f>
        <v>M50</v>
      </c>
      <c r="J64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64" s="8">
        <f>IF(Tabulka15[[#This Row],[výsledný čas]]="","",COUNTIFS(Tabulka15[Pohlaví M/Z],Tabulka15[[#This Row],[Pohlaví M/Z]],Tabulka15[výsledný čas],"&lt;"&amp;Tabulka15[[#This Row],[výsledný čas]],Tabulka15[výsledný čas],"&lt;&gt;")+1)</f>
        <v>29</v>
      </c>
      <c r="L64" s="8">
        <f>IF(ISERROR(RANK(Tabulka15[[#This Row],[výsledný čas]],Tabulka15[výsledný čas],1)),"",RANK(Tabulka15[[#This Row],[výsledný čas]],Tabulka15[výsledný čas],1))</f>
        <v>41</v>
      </c>
    </row>
    <row r="65" spans="1:12" x14ac:dyDescent="0.25">
      <c r="A65" s="9">
        <v>63</v>
      </c>
      <c r="B65" s="9" t="s">
        <v>80</v>
      </c>
      <c r="C65" s="9">
        <v>1972</v>
      </c>
      <c r="D65" s="9" t="s">
        <v>81</v>
      </c>
      <c r="E65" s="10" t="s">
        <v>20</v>
      </c>
      <c r="F65" s="11">
        <v>7.2916666666666598E-3</v>
      </c>
      <c r="G65" s="11">
        <f>VLOOKUP(Tabulka15[[#This Row],[startovní číslo]],Tabulka13[],5,0)+$O$2</f>
        <v>1.9016203703703702E-2</v>
      </c>
      <c r="H6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1.1724537037037042E-2</v>
      </c>
      <c r="I65" s="13" t="str">
        <f>IF(Tabulka15[[#This Row],[Pohlaví M/Z]]="Z",VLOOKUP(Tabulka15[[#This Row],[Ročník]],Tabulka3[],2,0),VLOOKUP(Tabulka15[[#This Row],[Ročník]],Tabulka3[],3,0))</f>
        <v>M40</v>
      </c>
      <c r="J65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65" s="8">
        <f>IF(Tabulka15[[#This Row],[výsledný čas]]="","",COUNTIFS(Tabulka15[Pohlaví M/Z],Tabulka15[[#This Row],[Pohlaví M/Z]],Tabulka15[výsledný čas],"&lt;"&amp;Tabulka15[[#This Row],[výsledný čas]],Tabulka15[výsledný čas],"&lt;&gt;")+1)</f>
        <v>33</v>
      </c>
      <c r="L65" s="8">
        <f>IF(ISERROR(RANK(Tabulka15[[#This Row],[výsledný čas]],Tabulka15[výsledný čas],1)),"",RANK(Tabulka15[[#This Row],[výsledný čas]],Tabulka15[výsledný čas],1))</f>
        <v>43</v>
      </c>
    </row>
    <row r="66" spans="1:12" x14ac:dyDescent="0.25">
      <c r="A66" s="9">
        <v>64</v>
      </c>
      <c r="B66" s="9" t="s">
        <v>178</v>
      </c>
      <c r="C66" s="9">
        <v>1979</v>
      </c>
      <c r="D66" s="9" t="s">
        <v>179</v>
      </c>
      <c r="E66" s="10" t="s">
        <v>15</v>
      </c>
      <c r="F66" s="11">
        <v>7.4074074074073999E-3</v>
      </c>
      <c r="G66" s="11">
        <f>VLOOKUP(Tabulka15[[#This Row],[startovní číslo]],Tabulka13[],5,0)+$O$2</f>
        <v>1.8645833333333334E-2</v>
      </c>
      <c r="H6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1.1238425925925933E-2</v>
      </c>
      <c r="I66" s="13" t="str">
        <f>IF(Tabulka15[[#This Row],[Pohlaví M/Z]]="Z",VLOOKUP(Tabulka15[[#This Row],[Ročník]],Tabulka3[],2,0),VLOOKUP(Tabulka15[[#This Row],[Ročník]],Tabulka3[],3,0))</f>
        <v>Z35</v>
      </c>
      <c r="J66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66" s="8">
        <f>IF(Tabulka15[[#This Row],[výsledný čas]]="","",COUNTIFS(Tabulka15[Pohlaví M/Z],Tabulka15[[#This Row],[Pohlaví M/Z]],Tabulka15[výsledný čas],"&lt;"&amp;Tabulka15[[#This Row],[výsledný čas]],Tabulka15[výsledný čas],"&lt;&gt;")+1)</f>
        <v>9</v>
      </c>
      <c r="L66" s="8">
        <f>IF(ISERROR(RANK(Tabulka15[[#This Row],[výsledný čas]],Tabulka15[výsledný čas],1)),"",RANK(Tabulka15[[#This Row],[výsledný čas]],Tabulka15[výsledný čas],1))</f>
        <v>36</v>
      </c>
    </row>
    <row r="67" spans="1:12" x14ac:dyDescent="0.25">
      <c r="A67" s="9">
        <v>65</v>
      </c>
      <c r="B67" s="9" t="s">
        <v>128</v>
      </c>
      <c r="C67" s="9">
        <v>1963</v>
      </c>
      <c r="D67" s="9" t="s">
        <v>129</v>
      </c>
      <c r="E67" s="10" t="s">
        <v>20</v>
      </c>
      <c r="F67" s="11">
        <v>7.5231481481481399E-3</v>
      </c>
      <c r="G67" s="11">
        <f>VLOOKUP(Tabulka15[[#This Row],[startovní číslo]],Tabulka13[],5,0)+$O$2</f>
        <v>1.8055555555555554E-2</v>
      </c>
      <c r="H6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1.0532407407407414E-2</v>
      </c>
      <c r="I67" s="13" t="str">
        <f>IF(Tabulka15[[#This Row],[Pohlaví M/Z]]="Z",VLOOKUP(Tabulka15[[#This Row],[Ročník]],Tabulka3[],2,0),VLOOKUP(Tabulka15[[#This Row],[Ročník]],Tabulka3[],3,0))</f>
        <v>M50</v>
      </c>
      <c r="J67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67" s="8">
        <f>IF(Tabulka15[[#This Row],[výsledný čas]]="","",COUNTIFS(Tabulka15[Pohlaví M/Z],Tabulka15[[#This Row],[Pohlaví M/Z]],Tabulka15[výsledný čas],"&lt;"&amp;Tabulka15[[#This Row],[výsledný čas]],Tabulka15[výsledný čas],"&lt;&gt;")+1)</f>
        <v>13</v>
      </c>
      <c r="L67" s="8">
        <f>IF(ISERROR(RANK(Tabulka15[[#This Row],[výsledný čas]],Tabulka15[výsledný čas],1)),"",RANK(Tabulka15[[#This Row],[výsledný čas]],Tabulka15[výsledný čas],1))</f>
        <v>17</v>
      </c>
    </row>
    <row r="68" spans="1:12" x14ac:dyDescent="0.25">
      <c r="A68" s="9">
        <v>66</v>
      </c>
      <c r="B68" s="9" t="s">
        <v>195</v>
      </c>
      <c r="C68" s="9">
        <v>1957</v>
      </c>
      <c r="D68" s="9" t="s">
        <v>196</v>
      </c>
      <c r="E68" s="10" t="s">
        <v>15</v>
      </c>
      <c r="F68" s="11">
        <v>7.63888888888888E-3</v>
      </c>
      <c r="G68" s="11">
        <f>VLOOKUP(Tabulka15[[#This Row],[startovní číslo]],Tabulka13[],5,0)+$O$2</f>
        <v>2.0358796296296292E-2</v>
      </c>
      <c r="H6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1.2719907407407412E-2</v>
      </c>
      <c r="I68" s="13" t="str">
        <f>IF(Tabulka15[[#This Row],[Pohlaví M/Z]]="Z",VLOOKUP(Tabulka15[[#This Row],[Ročník]],Tabulka3[],2,0),VLOOKUP(Tabulka15[[#This Row],[Ročník]],Tabulka3[],3,0))</f>
        <v>Z55</v>
      </c>
      <c r="J68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68" s="8">
        <f>IF(Tabulka15[[#This Row],[výsledný čas]]="","",COUNTIFS(Tabulka15[Pohlaví M/Z],Tabulka15[[#This Row],[Pohlaví M/Z]],Tabulka15[výsledný čas],"&lt;"&amp;Tabulka15[[#This Row],[výsledný čas]],Tabulka15[výsledný čas],"&lt;&gt;")+1)</f>
        <v>15</v>
      </c>
      <c r="L68" s="8">
        <f>IF(ISERROR(RANK(Tabulka15[[#This Row],[výsledný čas]],Tabulka15[výsledný čas],1)),"",RANK(Tabulka15[[#This Row],[výsledný čas]],Tabulka15[výsledný čas],1))</f>
        <v>61</v>
      </c>
    </row>
    <row r="69" spans="1:12" x14ac:dyDescent="0.25">
      <c r="A69" s="9">
        <v>67</v>
      </c>
      <c r="B69" s="22" t="s">
        <v>18</v>
      </c>
      <c r="C69" s="9">
        <v>1999</v>
      </c>
      <c r="D69" s="9" t="s">
        <v>19</v>
      </c>
      <c r="E69" s="10" t="s">
        <v>20</v>
      </c>
      <c r="F69" s="11">
        <v>7.75462962962962E-3</v>
      </c>
      <c r="G69" s="11">
        <f>VLOOKUP(Tabulka15[[#This Row],[startovní číslo]],Tabulka13[],5,0)+$O$2</f>
        <v>2.1956018518518517E-2</v>
      </c>
      <c r="H6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1.4201388888888897E-2</v>
      </c>
      <c r="I69" s="13" t="str">
        <f>IF(Tabulka15[[#This Row],[Pohlaví M/Z]]="Z",VLOOKUP(Tabulka15[[#This Row],[Ročník]],Tabulka3[],2,0),VLOOKUP(Tabulka15[[#This Row],[Ročník]],Tabulka3[],3,0))</f>
        <v>Jri</v>
      </c>
      <c r="J69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69" s="8">
        <f>IF(Tabulka15[[#This Row],[výsledný čas]]="","",COUNTIFS(Tabulka15[Pohlaví M/Z],Tabulka15[[#This Row],[Pohlaví M/Z]],Tabulka15[výsledný čas],"&lt;"&amp;Tabulka15[[#This Row],[výsledný čas]],Tabulka15[výsledný čas],"&lt;&gt;")+1)</f>
        <v>59</v>
      </c>
      <c r="L69" s="8">
        <f>IF(ISERROR(RANK(Tabulka15[[#This Row],[výsledný čas]],Tabulka15[výsledný čas],1)),"",RANK(Tabulka15[[#This Row],[výsledný čas]],Tabulka15[výsledný čas],1))</f>
        <v>80</v>
      </c>
    </row>
    <row r="70" spans="1:12" x14ac:dyDescent="0.25">
      <c r="A70" s="9">
        <v>68</v>
      </c>
      <c r="B70" s="9" t="s">
        <v>47</v>
      </c>
      <c r="C70" s="9">
        <v>1977</v>
      </c>
      <c r="D70" s="9" t="s">
        <v>48</v>
      </c>
      <c r="E70" s="10" t="s">
        <v>20</v>
      </c>
      <c r="F70" s="11">
        <v>7.8703703703703592E-3</v>
      </c>
      <c r="G70" s="11">
        <f>VLOOKUP(Tabulka15[[#This Row],[startovní číslo]],Tabulka13[],5,0)+$O$2</f>
        <v>2.0162037037037034E-2</v>
      </c>
      <c r="H7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1.2291666666666675E-2</v>
      </c>
      <c r="I70" s="13" t="str">
        <f>IF(Tabulka15[[#This Row],[Pohlaví M/Z]]="Z",VLOOKUP(Tabulka15[[#This Row],[Ročník]],Tabulka3[],2,0),VLOOKUP(Tabulka15[[#This Row],[Ročník]],Tabulka3[],3,0))</f>
        <v>M40</v>
      </c>
      <c r="J70" s="8">
        <f>IF(Tabulka15[[#This Row],[výsledný čas]]="","",COUNTIFS(Tabulka15[Kategorie],Tabulka15[[#This Row],[Kategorie]],Tabulka15[výsledný čas],"&lt;"&amp;Tabulka15[[#This Row],[výsledný čas]],Tabulka15[výsledný čas],"&lt;&gt;")+1)</f>
        <v>9</v>
      </c>
      <c r="K70" s="8">
        <f>IF(Tabulka15[[#This Row],[výsledný čas]]="","",COUNTIFS(Tabulka15[Pohlaví M/Z],Tabulka15[[#This Row],[Pohlaví M/Z]],Tabulka15[výsledný čas],"&lt;"&amp;Tabulka15[[#This Row],[výsledný čas]],Tabulka15[výsledný čas],"&lt;&gt;")+1)</f>
        <v>41</v>
      </c>
      <c r="L70" s="8">
        <f>IF(ISERROR(RANK(Tabulka15[[#This Row],[výsledný čas]],Tabulka15[výsledný čas],1)),"",RANK(Tabulka15[[#This Row],[výsledný čas]],Tabulka15[výsledný čas],1))</f>
        <v>54</v>
      </c>
    </row>
    <row r="71" spans="1:12" x14ac:dyDescent="0.25">
      <c r="A71" s="9">
        <v>69</v>
      </c>
      <c r="B71" s="9" t="s">
        <v>180</v>
      </c>
      <c r="C71" s="9">
        <v>1978</v>
      </c>
      <c r="D71" s="9" t="s">
        <v>138</v>
      </c>
      <c r="E71" s="10" t="s">
        <v>15</v>
      </c>
      <c r="F71" s="11">
        <v>7.9861111111111001E-3</v>
      </c>
      <c r="G71" s="11">
        <f>VLOOKUP(Tabulka15[[#This Row],[startovní číslo]],Tabulka13[],5,0)+$O$2</f>
        <v>2.1400462962962961E-2</v>
      </c>
      <c r="H7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1.3414351851851861E-2</v>
      </c>
      <c r="I71" s="13" t="str">
        <f>IF(Tabulka15[[#This Row],[Pohlaví M/Z]]="Z",VLOOKUP(Tabulka15[[#This Row],[Ročník]],Tabulka3[],2,0),VLOOKUP(Tabulka15[[#This Row],[Ročník]],Tabulka3[],3,0))</f>
        <v>Z35</v>
      </c>
      <c r="J71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71" s="8">
        <f>IF(Tabulka15[[#This Row],[výsledný čas]]="","",COUNTIFS(Tabulka15[Pohlaví M/Z],Tabulka15[[#This Row],[Pohlaví M/Z]],Tabulka15[výsledný čas],"&lt;"&amp;Tabulka15[[#This Row],[výsledný čas]],Tabulka15[výsledný čas],"&lt;&gt;")+1)</f>
        <v>18</v>
      </c>
      <c r="L71" s="8">
        <f>IF(ISERROR(RANK(Tabulka15[[#This Row],[výsledný čas]],Tabulka15[výsledný čas],1)),"",RANK(Tabulka15[[#This Row],[výsledný čas]],Tabulka15[výsledný čas],1))</f>
        <v>69</v>
      </c>
    </row>
    <row r="72" spans="1:12" x14ac:dyDescent="0.25">
      <c r="A72" s="9">
        <v>70</v>
      </c>
      <c r="B72" s="9" t="s">
        <v>88</v>
      </c>
      <c r="C72" s="9">
        <v>1969</v>
      </c>
      <c r="D72" s="9" t="s">
        <v>89</v>
      </c>
      <c r="E72" s="10" t="s">
        <v>20</v>
      </c>
      <c r="F72" s="11">
        <v>8.1018518518518393E-3</v>
      </c>
      <c r="G72" s="11">
        <f>VLOOKUP(Tabulka15[[#This Row],[startovní číslo]],Tabulka13[],5,0)+$O$2</f>
        <v>2.3773148148148147E-2</v>
      </c>
      <c r="H7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1.5671296296296308E-2</v>
      </c>
      <c r="I72" s="13" t="str">
        <f>IF(Tabulka15[[#This Row],[Pohlaví M/Z]]="Z",VLOOKUP(Tabulka15[[#This Row],[Ročník]],Tabulka3[],2,0),VLOOKUP(Tabulka15[[#This Row],[Ročník]],Tabulka3[],3,0))</f>
        <v>M40</v>
      </c>
      <c r="J72" s="8">
        <f>IF(Tabulka15[[#This Row],[výsledný čas]]="","",COUNTIFS(Tabulka15[Kategorie],Tabulka15[[#This Row],[Kategorie]],Tabulka15[výsledný čas],"&lt;"&amp;Tabulka15[[#This Row],[výsledný čas]],Tabulka15[výsledný čas],"&lt;&gt;")+1)</f>
        <v>16</v>
      </c>
      <c r="K72" s="8">
        <f>IF(Tabulka15[[#This Row],[výsledný čas]]="","",COUNTIFS(Tabulka15[Pohlaví M/Z],Tabulka15[[#This Row],[Pohlaví M/Z]],Tabulka15[výsledný čas],"&lt;"&amp;Tabulka15[[#This Row],[výsledný čas]],Tabulka15[výsledný čas],"&lt;&gt;")+1)</f>
        <v>69</v>
      </c>
      <c r="L72" s="8">
        <f>IF(ISERROR(RANK(Tabulka15[[#This Row],[výsledný čas]],Tabulka15[výsledný čas],1)),"",RANK(Tabulka15[[#This Row],[výsledný čas]],Tabulka15[výsledný čas],1))</f>
        <v>91</v>
      </c>
    </row>
    <row r="73" spans="1:12" x14ac:dyDescent="0.25">
      <c r="A73" s="9">
        <v>71</v>
      </c>
      <c r="B73" s="9" t="s">
        <v>34</v>
      </c>
      <c r="C73" s="9">
        <v>1992</v>
      </c>
      <c r="D73" s="9" t="s">
        <v>35</v>
      </c>
      <c r="E73" s="10" t="s">
        <v>20</v>
      </c>
      <c r="F73" s="11">
        <v>8.2175925925925698E-3</v>
      </c>
      <c r="G73" s="11">
        <f>VLOOKUP(Tabulka15[[#This Row],[startovní číslo]],Tabulka13[],5,0)+$O$2</f>
        <v>2.0208333333333332E-2</v>
      </c>
      <c r="H7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1.1990740740740762E-2</v>
      </c>
      <c r="I73" s="13" t="str">
        <f>IF(Tabulka15[[#This Row],[Pohlaví M/Z]]="Z",VLOOKUP(Tabulka15[[#This Row],[Ročník]],Tabulka3[],2,0),VLOOKUP(Tabulka15[[#This Row],[Ročník]],Tabulka3[],3,0))</f>
        <v>M20</v>
      </c>
      <c r="J73" s="8">
        <f>IF(Tabulka15[[#This Row],[výsledný čas]]="","",COUNTIFS(Tabulka15[Kategorie],Tabulka15[[#This Row],[Kategorie]],Tabulka15[výsledný čas],"&lt;"&amp;Tabulka15[[#This Row],[výsledný čas]],Tabulka15[výsledný čas],"&lt;&gt;")+1)</f>
        <v>10</v>
      </c>
      <c r="K73" s="8">
        <f>IF(Tabulka15[[#This Row],[výsledný čas]]="","",COUNTIFS(Tabulka15[Pohlaví M/Z],Tabulka15[[#This Row],[Pohlaví M/Z]],Tabulka15[výsledný čas],"&lt;"&amp;Tabulka15[[#This Row],[výsledný čas]],Tabulka15[výsledný čas],"&lt;&gt;")+1)</f>
        <v>37</v>
      </c>
      <c r="L73" s="8">
        <f>IF(ISERROR(RANK(Tabulka15[[#This Row],[výsledný čas]],Tabulka15[výsledný čas],1)),"",RANK(Tabulka15[[#This Row],[výsledný čas]],Tabulka15[výsledný čas],1))</f>
        <v>49</v>
      </c>
    </row>
    <row r="74" spans="1:12" x14ac:dyDescent="0.25">
      <c r="A74" s="9">
        <v>72</v>
      </c>
      <c r="B74" s="9" t="s">
        <v>98</v>
      </c>
      <c r="C74" s="9">
        <v>1969</v>
      </c>
      <c r="D74" s="9" t="s">
        <v>99</v>
      </c>
      <c r="E74" s="10" t="s">
        <v>20</v>
      </c>
      <c r="F74" s="11">
        <v>8.3333333333333193E-3</v>
      </c>
      <c r="G74" s="11">
        <f>VLOOKUP(Tabulka15[[#This Row],[startovní číslo]],Tabulka13[],5,0)+$O$2</f>
        <v>3.0115740740740742E-2</v>
      </c>
      <c r="H7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2.1782407407407424E-2</v>
      </c>
      <c r="I74" s="13" t="str">
        <f>IF(Tabulka15[[#This Row],[Pohlaví M/Z]]="Z",VLOOKUP(Tabulka15[[#This Row],[Ročník]],Tabulka3[],2,0),VLOOKUP(Tabulka15[[#This Row],[Ročník]],Tabulka3[],3,0))</f>
        <v>M40</v>
      </c>
      <c r="J74" s="8">
        <f>IF(Tabulka15[[#This Row],[výsledný čas]]="","",COUNTIFS(Tabulka15[Kategorie],Tabulka15[[#This Row],[Kategorie]],Tabulka15[výsledný čas],"&lt;"&amp;Tabulka15[[#This Row],[výsledný čas]],Tabulka15[výsledný čas],"&lt;&gt;")+1)</f>
        <v>19</v>
      </c>
      <c r="K74" s="8">
        <f>IF(Tabulka15[[#This Row],[výsledný čas]]="","",COUNTIFS(Tabulka15[Pohlaví M/Z],Tabulka15[[#This Row],[Pohlaví M/Z]],Tabulka15[výsledný čas],"&lt;"&amp;Tabulka15[[#This Row],[výsledný čas]],Tabulka15[výsledný čas],"&lt;&gt;")+1)</f>
        <v>86</v>
      </c>
      <c r="L74" s="8">
        <f>IF(ISERROR(RANK(Tabulka15[[#This Row],[výsledný čas]],Tabulka15[výsledný čas],1)),"",RANK(Tabulka15[[#This Row],[výsledný čas]],Tabulka15[výsledný čas],1))</f>
        <v>109</v>
      </c>
    </row>
    <row r="75" spans="1:12" x14ac:dyDescent="0.25">
      <c r="A75" s="9">
        <v>73</v>
      </c>
      <c r="B75" s="9" t="s">
        <v>174</v>
      </c>
      <c r="C75" s="9">
        <v>1991</v>
      </c>
      <c r="D75" s="9" t="s">
        <v>175</v>
      </c>
      <c r="E75" s="10" t="s">
        <v>15</v>
      </c>
      <c r="F75" s="11">
        <v>8.4490740740740602E-3</v>
      </c>
      <c r="G75" s="11">
        <f>VLOOKUP(Tabulka15[[#This Row],[startovní číslo]],Tabulka13[],5,0)+$O$2</f>
        <v>1.9733796296296294E-2</v>
      </c>
      <c r="H7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1.1284722222222234E-2</v>
      </c>
      <c r="I75" s="13" t="str">
        <f>IF(Tabulka15[[#This Row],[Pohlaví M/Z]]="Z",VLOOKUP(Tabulka15[[#This Row],[Ročník]],Tabulka3[],2,0),VLOOKUP(Tabulka15[[#This Row],[Ročník]],Tabulka3[],3,0))</f>
        <v>Z20</v>
      </c>
      <c r="J75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75" s="8">
        <f>IF(Tabulka15[[#This Row],[výsledný čas]]="","",COUNTIFS(Tabulka15[Pohlaví M/Z],Tabulka15[[#This Row],[Pohlaví M/Z]],Tabulka15[výsledný čas],"&lt;"&amp;Tabulka15[[#This Row],[výsledný čas]],Tabulka15[výsledný čas],"&lt;&gt;")+1)</f>
        <v>10</v>
      </c>
      <c r="L75" s="8">
        <f>IF(ISERROR(RANK(Tabulka15[[#This Row],[výsledný čas]],Tabulka15[výsledný čas],1)),"",RANK(Tabulka15[[#This Row],[výsledný čas]],Tabulka15[výsledný čas],1))</f>
        <v>37</v>
      </c>
    </row>
    <row r="76" spans="1:12" x14ac:dyDescent="0.25">
      <c r="A76" s="9">
        <v>74</v>
      </c>
      <c r="B76" s="9" t="s">
        <v>163</v>
      </c>
      <c r="C76" s="9">
        <v>1945</v>
      </c>
      <c r="D76" s="9" t="s">
        <v>164</v>
      </c>
      <c r="E76" s="10" t="s">
        <v>20</v>
      </c>
      <c r="F76" s="11">
        <v>8.5648148148148098E-3</v>
      </c>
      <c r="G76" s="11">
        <f>VLOOKUP(Tabulka15[[#This Row],[startovní číslo]],Tabulka13[],5,0)+$O$2</f>
        <v>1.8749999999999996E-2</v>
      </c>
      <c r="H7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1.0185185185185186E-2</v>
      </c>
      <c r="I76" s="13" t="str">
        <f>IF(Tabulka15[[#This Row],[Pohlaví M/Z]]="Z",VLOOKUP(Tabulka15[[#This Row],[Ročník]],Tabulka3[],2,0),VLOOKUP(Tabulka15[[#This Row],[Ročník]],Tabulka3[],3,0))</f>
        <v>M70</v>
      </c>
      <c r="J76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76" s="8">
        <f>IF(Tabulka15[[#This Row],[výsledný čas]]="","",COUNTIFS(Tabulka15[Pohlaví M/Z],Tabulka15[[#This Row],[Pohlaví M/Z]],Tabulka15[výsledný čas],"&lt;"&amp;Tabulka15[[#This Row],[výsledný čas]],Tabulka15[výsledný čas],"&lt;&gt;")+1)</f>
        <v>10</v>
      </c>
      <c r="L76" s="8">
        <f>IF(ISERROR(RANK(Tabulka15[[#This Row],[výsledný čas]],Tabulka15[výsledný čas],1)),"",RANK(Tabulka15[[#This Row],[výsledný čas]],Tabulka15[výsledný čas],1))</f>
        <v>12</v>
      </c>
    </row>
    <row r="77" spans="1:12" x14ac:dyDescent="0.25">
      <c r="A77" s="9">
        <v>76</v>
      </c>
      <c r="B77" s="9" t="s">
        <v>194</v>
      </c>
      <c r="C77" s="9">
        <v>1959</v>
      </c>
      <c r="D77" s="9" t="s">
        <v>111</v>
      </c>
      <c r="E77" s="10" t="s">
        <v>15</v>
      </c>
      <c r="F77" s="11">
        <v>8.7962962962962968E-3</v>
      </c>
      <c r="G77" s="11">
        <f>VLOOKUP(Tabulka15[[#This Row],[startovní číslo]],Tabulka13[],5,0)+$O$2</f>
        <v>2.2071759259259256E-2</v>
      </c>
      <c r="H7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1.3275462962962959E-2</v>
      </c>
      <c r="I77" s="13" t="str">
        <f>IF(Tabulka15[[#This Row],[Pohlaví M/Z]]="Z",VLOOKUP(Tabulka15[[#This Row],[Ročník]],Tabulka3[],2,0),VLOOKUP(Tabulka15[[#This Row],[Ročník]],Tabulka3[],3,0))</f>
        <v>Z55</v>
      </c>
      <c r="J77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77" s="8">
        <f>IF(Tabulka15[[#This Row],[výsledný čas]]="","",COUNTIFS(Tabulka15[Pohlaví M/Z],Tabulka15[[#This Row],[Pohlaví M/Z]],Tabulka15[výsledný čas],"&lt;"&amp;Tabulka15[[#This Row],[výsledný čas]],Tabulka15[výsledný čas],"&lt;&gt;")+1)</f>
        <v>17</v>
      </c>
      <c r="L77" s="8">
        <f>IF(ISERROR(RANK(Tabulka15[[#This Row],[výsledný čas]],Tabulka15[výsledný čas],1)),"",RANK(Tabulka15[[#This Row],[výsledný čas]],Tabulka15[výsledný čas],1))</f>
        <v>66</v>
      </c>
    </row>
    <row r="78" spans="1:12" x14ac:dyDescent="0.25">
      <c r="A78" s="9">
        <v>77</v>
      </c>
      <c r="B78" s="9" t="s">
        <v>156</v>
      </c>
      <c r="C78" s="9">
        <v>1944</v>
      </c>
      <c r="D78" s="9" t="s">
        <v>157</v>
      </c>
      <c r="E78" s="10" t="s">
        <v>20</v>
      </c>
      <c r="F78" s="11">
        <v>8.9120370370370378E-3</v>
      </c>
      <c r="G78" s="11">
        <f>VLOOKUP(Tabulka15[[#This Row],[startovní číslo]],Tabulka13[],5,0)+$O$2</f>
        <v>2.0277777777777777E-2</v>
      </c>
      <c r="H7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1.1365740740740739E-2</v>
      </c>
      <c r="I78" s="13" t="str">
        <f>IF(Tabulka15[[#This Row],[Pohlaví M/Z]]="Z",VLOOKUP(Tabulka15[[#This Row],[Ročník]],Tabulka3[],2,0),VLOOKUP(Tabulka15[[#This Row],[Ročník]],Tabulka3[],3,0))</f>
        <v>M70</v>
      </c>
      <c r="J78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78" s="8">
        <f>IF(Tabulka15[[#This Row],[výsledný čas]]="","",COUNTIFS(Tabulka15[Pohlaví M/Z],Tabulka15[[#This Row],[Pohlaví M/Z]],Tabulka15[výsledný čas],"&lt;"&amp;Tabulka15[[#This Row],[výsledný čas]],Tabulka15[výsledný čas],"&lt;&gt;")+1)</f>
        <v>29</v>
      </c>
      <c r="L78" s="8">
        <f>IF(ISERROR(RANK(Tabulka15[[#This Row],[výsledný čas]],Tabulka15[výsledný čas],1)),"",RANK(Tabulka15[[#This Row],[výsledný čas]],Tabulka15[výsledný čas],1))</f>
        <v>39</v>
      </c>
    </row>
    <row r="79" spans="1:12" x14ac:dyDescent="0.25">
      <c r="A79" s="9">
        <v>78</v>
      </c>
      <c r="B79" s="9" t="s">
        <v>124</v>
      </c>
      <c r="C79" s="9">
        <v>1961</v>
      </c>
      <c r="D79" s="9" t="s">
        <v>111</v>
      </c>
      <c r="E79" s="10" t="s">
        <v>20</v>
      </c>
      <c r="F79" s="11">
        <v>9.0277777777777804E-3</v>
      </c>
      <c r="G79" s="11">
        <f>VLOOKUP(Tabulka15[[#This Row],[startovní číslo]],Tabulka13[],5,0)+$O$2</f>
        <v>2.1817129629629631E-2</v>
      </c>
      <c r="H7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1.278935185185185E-2</v>
      </c>
      <c r="I79" s="13" t="str">
        <f>IF(Tabulka15[[#This Row],[Pohlaví M/Z]]="Z",VLOOKUP(Tabulka15[[#This Row],[Ročník]],Tabulka3[],2,0),VLOOKUP(Tabulka15[[#This Row],[Ročník]],Tabulka3[],3,0))</f>
        <v>M50</v>
      </c>
      <c r="J79" s="8">
        <f>IF(Tabulka15[[#This Row],[výsledný čas]]="","",COUNTIFS(Tabulka15[Kategorie],Tabulka15[[#This Row],[Kategorie]],Tabulka15[výsledný čas],"&lt;"&amp;Tabulka15[[#This Row],[výsledný čas]],Tabulka15[výsledný čas],"&lt;&gt;")+1)</f>
        <v>9</v>
      </c>
      <c r="K79" s="8">
        <f>IF(Tabulka15[[#This Row],[výsledný čas]]="","",COUNTIFS(Tabulka15[Pohlaví M/Z],Tabulka15[[#This Row],[Pohlaví M/Z]],Tabulka15[výsledný čas],"&lt;"&amp;Tabulka15[[#This Row],[výsledný čas]],Tabulka15[výsledný čas],"&lt;&gt;")+1)</f>
        <v>47</v>
      </c>
      <c r="L79" s="8">
        <f>IF(ISERROR(RANK(Tabulka15[[#This Row],[výsledný čas]],Tabulka15[výsledný čas],1)),"",RANK(Tabulka15[[#This Row],[výsledný čas]],Tabulka15[výsledný čas],1))</f>
        <v>63</v>
      </c>
    </row>
    <row r="80" spans="1:12" x14ac:dyDescent="0.25">
      <c r="A80" s="9">
        <v>79</v>
      </c>
      <c r="B80" s="9" t="s">
        <v>45</v>
      </c>
      <c r="C80" s="9">
        <v>1979</v>
      </c>
      <c r="D80" s="9" t="s">
        <v>46</v>
      </c>
      <c r="E80" s="10" t="s">
        <v>20</v>
      </c>
      <c r="F80" s="11">
        <v>9.1435185185185196E-3</v>
      </c>
      <c r="G80" s="11">
        <f>VLOOKUP(Tabulka15[[#This Row],[startovní číslo]],Tabulka13[],5,0)+$O$2</f>
        <v>1.8703703703703702E-2</v>
      </c>
      <c r="H8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9.560185185185182E-3</v>
      </c>
      <c r="I80" s="13" t="str">
        <f>IF(Tabulka15[[#This Row],[Pohlaví M/Z]]="Z",VLOOKUP(Tabulka15[[#This Row],[Ročník]],Tabulka3[],2,0),VLOOKUP(Tabulka15[[#This Row],[Ročník]],Tabulka3[],3,0))</f>
        <v>M20</v>
      </c>
      <c r="J80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80" s="8">
        <f>IF(Tabulka15[[#This Row],[výsledný čas]]="","",COUNTIFS(Tabulka15[Pohlaví M/Z],Tabulka15[[#This Row],[Pohlaví M/Z]],Tabulka15[výsledný čas],"&lt;"&amp;Tabulka15[[#This Row],[výsledný čas]],Tabulka15[výsledný čas],"&lt;&gt;")+1)</f>
        <v>6</v>
      </c>
      <c r="L80" s="8">
        <f>IF(ISERROR(RANK(Tabulka15[[#This Row],[výsledný čas]],Tabulka15[výsledný čas],1)),"",RANK(Tabulka15[[#This Row],[výsledný čas]],Tabulka15[výsledný čas],1))</f>
        <v>7</v>
      </c>
    </row>
    <row r="81" spans="1:12" x14ac:dyDescent="0.25">
      <c r="A81" s="9">
        <v>80</v>
      </c>
      <c r="B81" s="9" t="s">
        <v>173</v>
      </c>
      <c r="C81" s="9">
        <v>1983</v>
      </c>
      <c r="D81" s="9" t="s">
        <v>46</v>
      </c>
      <c r="E81" s="10" t="s">
        <v>15</v>
      </c>
      <c r="F81" s="11">
        <v>9.2592592592592605E-3</v>
      </c>
      <c r="G81" s="11">
        <f>VLOOKUP(Tabulka15[[#This Row],[startovní číslo]],Tabulka13[],5,0)+$O$2</f>
        <v>1.9155092592592592E-2</v>
      </c>
      <c r="H8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9.8958333333333311E-3</v>
      </c>
      <c r="I81" s="13" t="str">
        <f>IF(Tabulka15[[#This Row],[Pohlaví M/Z]]="Z",VLOOKUP(Tabulka15[[#This Row],[Ročník]],Tabulka3[],2,0),VLOOKUP(Tabulka15[[#This Row],[Ročník]],Tabulka3[],3,0))</f>
        <v>Z35</v>
      </c>
      <c r="J81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81" s="8">
        <f>IF(Tabulka15[[#This Row],[výsledný čas]]="","",COUNTIFS(Tabulka15[Pohlaví M/Z],Tabulka15[[#This Row],[Pohlaví M/Z]],Tabulka15[výsledný čas],"&lt;"&amp;Tabulka15[[#This Row],[výsledný čas]],Tabulka15[výsledný čas],"&lt;&gt;")+1)</f>
        <v>2</v>
      </c>
      <c r="L81" s="8">
        <f>IF(ISERROR(RANK(Tabulka15[[#This Row],[výsledný čas]],Tabulka15[výsledný čas],1)),"",RANK(Tabulka15[[#This Row],[výsledný čas]],Tabulka15[výsledný čas],1))</f>
        <v>10</v>
      </c>
    </row>
    <row r="82" spans="1:12" x14ac:dyDescent="0.25">
      <c r="A82" s="9">
        <v>81</v>
      </c>
      <c r="B82" s="9" t="s">
        <v>144</v>
      </c>
      <c r="C82" s="9">
        <v>1954</v>
      </c>
      <c r="D82" s="9" t="s">
        <v>145</v>
      </c>
      <c r="E82" s="10" t="s">
        <v>20</v>
      </c>
      <c r="F82" s="11">
        <v>9.3749999999999997E-3</v>
      </c>
      <c r="G82" s="11">
        <f>VLOOKUP(Tabulka15[[#This Row],[startovní číslo]],Tabulka13[],5,0)+$O$2</f>
        <v>1.9467592592592592E-2</v>
      </c>
      <c r="H8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1.0092592592592592E-2</v>
      </c>
      <c r="I82" s="13" t="str">
        <f>IF(Tabulka15[[#This Row],[Pohlaví M/Z]]="Z",VLOOKUP(Tabulka15[[#This Row],[Ročník]],Tabulka3[],2,0),VLOOKUP(Tabulka15[[#This Row],[Ročník]],Tabulka3[],3,0))</f>
        <v>M60</v>
      </c>
      <c r="J82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82" s="8">
        <f>IF(Tabulka15[[#This Row],[výsledný čas]]="","",COUNTIFS(Tabulka15[Pohlaví M/Z],Tabulka15[[#This Row],[Pohlaví M/Z]],Tabulka15[výsledný čas],"&lt;"&amp;Tabulka15[[#This Row],[výsledný čas]],Tabulka15[výsledný čas],"&lt;&gt;")+1)</f>
        <v>9</v>
      </c>
      <c r="L82" s="8">
        <f>IF(ISERROR(RANK(Tabulka15[[#This Row],[výsledný čas]],Tabulka15[výsledný čas],1)),"",RANK(Tabulka15[[#This Row],[výsledný čas]],Tabulka15[výsledný čas],1))</f>
        <v>11</v>
      </c>
    </row>
    <row r="83" spans="1:12" x14ac:dyDescent="0.25">
      <c r="A83" s="9">
        <v>82</v>
      </c>
      <c r="B83" s="9" t="s">
        <v>125</v>
      </c>
      <c r="C83" s="9">
        <v>1957</v>
      </c>
      <c r="D83" s="9" t="s">
        <v>109</v>
      </c>
      <c r="E83" s="10" t="s">
        <v>20</v>
      </c>
      <c r="F83" s="11">
        <v>9.4907407407407406E-3</v>
      </c>
      <c r="G83" s="11">
        <f>VLOOKUP(Tabulka15[[#This Row],[startovní číslo]],Tabulka13[],5,0)+$O$2</f>
        <v>1.9340277777777776E-2</v>
      </c>
      <c r="H8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9.8495370370370351E-3</v>
      </c>
      <c r="I83" s="13" t="str">
        <f>IF(Tabulka15[[#This Row],[Pohlaví M/Z]]="Z",VLOOKUP(Tabulka15[[#This Row],[Ročník]],Tabulka3[],2,0),VLOOKUP(Tabulka15[[#This Row],[Ročník]],Tabulka3[],3,0))</f>
        <v>M60</v>
      </c>
      <c r="J83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83" s="8">
        <f>IF(Tabulka15[[#This Row],[výsledný čas]]="","",COUNTIFS(Tabulka15[Pohlaví M/Z],Tabulka15[[#This Row],[Pohlaví M/Z]],Tabulka15[výsledný čas],"&lt;"&amp;Tabulka15[[#This Row],[výsledný čas]],Tabulka15[výsledný čas],"&lt;&gt;")+1)</f>
        <v>8</v>
      </c>
      <c r="L83" s="8">
        <f>IF(ISERROR(RANK(Tabulka15[[#This Row],[výsledný čas]],Tabulka15[výsledný čas],1)),"",RANK(Tabulka15[[#This Row],[výsledný čas]],Tabulka15[výsledný čas],1))</f>
        <v>9</v>
      </c>
    </row>
    <row r="84" spans="1:12" x14ac:dyDescent="0.25">
      <c r="A84" s="9">
        <v>83</v>
      </c>
      <c r="B84" s="9" t="s">
        <v>67</v>
      </c>
      <c r="C84" s="9">
        <v>1989</v>
      </c>
      <c r="D84" s="9" t="s">
        <v>68</v>
      </c>
      <c r="E84" s="10" t="s">
        <v>20</v>
      </c>
      <c r="F84" s="11">
        <v>9.6064814814814797E-3</v>
      </c>
      <c r="G84" s="11">
        <f>VLOOKUP(Tabulka15[[#This Row],[startovní číslo]],Tabulka13[],5,0)+$O$2</f>
        <v>2.0717592592592593E-2</v>
      </c>
      <c r="H8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1.1111111111111113E-2</v>
      </c>
      <c r="I84" s="13" t="str">
        <f>IF(Tabulka15[[#This Row],[Pohlaví M/Z]]="Z",VLOOKUP(Tabulka15[[#This Row],[Ročník]],Tabulka3[],2,0),VLOOKUP(Tabulka15[[#This Row],[Ročník]],Tabulka3[],3,0))</f>
        <v>M20</v>
      </c>
      <c r="J84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84" s="8">
        <f>IF(Tabulka15[[#This Row],[výsledný čas]]="","",COUNTIFS(Tabulka15[Pohlaví M/Z],Tabulka15[[#This Row],[Pohlaví M/Z]],Tabulka15[výsledný čas],"&lt;"&amp;Tabulka15[[#This Row],[výsledný čas]],Tabulka15[výsledný čas],"&lt;&gt;")+1)</f>
        <v>24</v>
      </c>
      <c r="L84" s="8">
        <f>IF(ISERROR(RANK(Tabulka15[[#This Row],[výsledný čas]],Tabulka15[výsledný čas],1)),"",RANK(Tabulka15[[#This Row],[výsledný čas]],Tabulka15[výsledný čas],1))</f>
        <v>31</v>
      </c>
    </row>
    <row r="85" spans="1:12" x14ac:dyDescent="0.25">
      <c r="A85" s="9">
        <v>84</v>
      </c>
      <c r="B85" s="9" t="s">
        <v>55</v>
      </c>
      <c r="C85" s="9">
        <v>1985</v>
      </c>
      <c r="D85" s="9" t="s">
        <v>56</v>
      </c>
      <c r="E85" s="10" t="s">
        <v>20</v>
      </c>
      <c r="F85" s="11">
        <v>9.7222222222222206E-3</v>
      </c>
      <c r="G85" s="11">
        <f>VLOOKUP(Tabulka15[[#This Row],[startovní číslo]],Tabulka13[],5,0)+$O$2</f>
        <v>2.1053240740740737E-2</v>
      </c>
      <c r="H8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1.1331018518518516E-2</v>
      </c>
      <c r="I85" s="13" t="str">
        <f>IF(Tabulka15[[#This Row],[Pohlaví M/Z]]="Z",VLOOKUP(Tabulka15[[#This Row],[Ročník]],Tabulka3[],2,0),VLOOKUP(Tabulka15[[#This Row],[Ročník]],Tabulka3[],3,0))</f>
        <v>M20</v>
      </c>
      <c r="J85" s="8">
        <f>IF(Tabulka15[[#This Row],[výsledný čas]]="","",COUNTIFS(Tabulka15[Kategorie],Tabulka15[[#This Row],[Kategorie]],Tabulka15[výsledný čas],"&lt;"&amp;Tabulka15[[#This Row],[výsledný čas]],Tabulka15[výsledný čas],"&lt;&gt;")+1)</f>
        <v>8</v>
      </c>
      <c r="K85" s="8">
        <f>IF(Tabulka15[[#This Row],[výsledný čas]]="","",COUNTIFS(Tabulka15[Pohlaví M/Z],Tabulka15[[#This Row],[Pohlaví M/Z]],Tabulka15[výsledný čas],"&lt;"&amp;Tabulka15[[#This Row],[výsledný čas]],Tabulka15[výsledný čas],"&lt;&gt;")+1)</f>
        <v>28</v>
      </c>
      <c r="L85" s="8">
        <f>IF(ISERROR(RANK(Tabulka15[[#This Row],[výsledný čas]],Tabulka15[výsledný čas],1)),"",RANK(Tabulka15[[#This Row],[výsledný čas]],Tabulka15[výsledný čas],1))</f>
        <v>38</v>
      </c>
    </row>
    <row r="86" spans="1:12" x14ac:dyDescent="0.25">
      <c r="A86" s="9">
        <v>85</v>
      </c>
      <c r="B86" s="9" t="s">
        <v>51</v>
      </c>
      <c r="C86" s="9">
        <v>1982</v>
      </c>
      <c r="D86" s="9" t="s">
        <v>52</v>
      </c>
      <c r="E86" s="10" t="s">
        <v>20</v>
      </c>
      <c r="F86" s="11">
        <v>9.8379629629629702E-3</v>
      </c>
      <c r="G86" s="11">
        <f>VLOOKUP(Tabulka15[[#This Row],[startovní číslo]],Tabulka13[],5,0)+$O$2</f>
        <v>2.2314814814814815E-2</v>
      </c>
      <c r="H8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1.2476851851851845E-2</v>
      </c>
      <c r="I86" s="13" t="str">
        <f>IF(Tabulka15[[#This Row],[Pohlaví M/Z]]="Z",VLOOKUP(Tabulka15[[#This Row],[Ročník]],Tabulka3[],2,0),VLOOKUP(Tabulka15[[#This Row],[Ročník]],Tabulka3[],3,0))</f>
        <v>M20</v>
      </c>
      <c r="J86" s="8">
        <f>IF(Tabulka15[[#This Row],[výsledný čas]]="","",COUNTIFS(Tabulka15[Kategorie],Tabulka15[[#This Row],[Kategorie]],Tabulka15[výsledný čas],"&lt;"&amp;Tabulka15[[#This Row],[výsledný čas]],Tabulka15[výsledný čas],"&lt;&gt;")+1)</f>
        <v>12</v>
      </c>
      <c r="K86" s="8">
        <f>IF(Tabulka15[[#This Row],[výsledný čas]]="","",COUNTIFS(Tabulka15[Pohlaví M/Z],Tabulka15[[#This Row],[Pohlaví M/Z]],Tabulka15[výsledný čas],"&lt;"&amp;Tabulka15[[#This Row],[výsledný čas]],Tabulka15[výsledný čas],"&lt;&gt;")+1)</f>
        <v>42</v>
      </c>
      <c r="L86" s="8">
        <f>IF(ISERROR(RANK(Tabulka15[[#This Row],[výsledný čas]],Tabulka15[výsledný čas],1)),"",RANK(Tabulka15[[#This Row],[výsledný čas]],Tabulka15[výsledný čas],1))</f>
        <v>55</v>
      </c>
    </row>
    <row r="87" spans="1:12" x14ac:dyDescent="0.25">
      <c r="A87" s="9">
        <v>86</v>
      </c>
      <c r="B87" s="9" t="s">
        <v>92</v>
      </c>
      <c r="C87" s="9">
        <v>1975</v>
      </c>
      <c r="D87" s="9" t="s">
        <v>54</v>
      </c>
      <c r="E87" s="10" t="s">
        <v>20</v>
      </c>
      <c r="F87" s="11">
        <v>9.9537037037037094E-3</v>
      </c>
      <c r="G87" s="11">
        <f>VLOOKUP(Tabulka15[[#This Row],[startovní číslo]],Tabulka13[],5,0)+$O$2</f>
        <v>2.0509259259259258E-2</v>
      </c>
      <c r="H8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1.0555555555555549E-2</v>
      </c>
      <c r="I87" s="13" t="str">
        <f>IF(Tabulka15[[#This Row],[Pohlaví M/Z]]="Z",VLOOKUP(Tabulka15[[#This Row],[Ročník]],Tabulka3[],2,0),VLOOKUP(Tabulka15[[#This Row],[Ročník]],Tabulka3[],3,0))</f>
        <v>M40</v>
      </c>
      <c r="J87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87" s="8">
        <f>IF(Tabulka15[[#This Row],[výsledný čas]]="","",COUNTIFS(Tabulka15[Pohlaví M/Z],Tabulka15[[#This Row],[Pohlaví M/Z]],Tabulka15[výsledný čas],"&lt;"&amp;Tabulka15[[#This Row],[výsledný čas]],Tabulka15[výsledný čas],"&lt;&gt;")+1)</f>
        <v>14</v>
      </c>
      <c r="L87" s="8">
        <f>IF(ISERROR(RANK(Tabulka15[[#This Row],[výsledný čas]],Tabulka15[výsledný čas],1)),"",RANK(Tabulka15[[#This Row],[výsledný čas]],Tabulka15[výsledný čas],1))</f>
        <v>18</v>
      </c>
    </row>
    <row r="88" spans="1:12" x14ac:dyDescent="0.25">
      <c r="A88" s="9">
        <v>87</v>
      </c>
      <c r="B88" s="9" t="s">
        <v>84</v>
      </c>
      <c r="C88" s="9">
        <v>1975</v>
      </c>
      <c r="D88" s="9" t="s">
        <v>85</v>
      </c>
      <c r="E88" s="10" t="s">
        <v>20</v>
      </c>
      <c r="F88" s="11">
        <v>1.00694444444444E-2</v>
      </c>
      <c r="G88" s="11">
        <f>VLOOKUP(Tabulka15[[#This Row],[startovní číslo]],Tabulka13[],5,0)+$O$2</f>
        <v>2.3229166666666665E-2</v>
      </c>
      <c r="H8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1.3159722222222265E-2</v>
      </c>
      <c r="I88" s="13" t="str">
        <f>IF(Tabulka15[[#This Row],[Pohlaví M/Z]]="Z",VLOOKUP(Tabulka15[[#This Row],[Ročník]],Tabulka3[],2,0),VLOOKUP(Tabulka15[[#This Row],[Ročník]],Tabulka3[],3,0))</f>
        <v>M40</v>
      </c>
      <c r="J88" s="8">
        <f>IF(Tabulka15[[#This Row],[výsledný čas]]="","",COUNTIFS(Tabulka15[Kategorie],Tabulka15[[#This Row],[Kategorie]],Tabulka15[výsledný čas],"&lt;"&amp;Tabulka15[[#This Row],[výsledný čas]],Tabulka15[výsledný čas],"&lt;&gt;")+1)</f>
        <v>12</v>
      </c>
      <c r="K88" s="8">
        <f>IF(Tabulka15[[#This Row],[výsledný čas]]="","",COUNTIFS(Tabulka15[Pohlaví M/Z],Tabulka15[[#This Row],[Pohlaví M/Z]],Tabulka15[výsledný čas],"&lt;"&amp;Tabulka15[[#This Row],[výsledný čas]],Tabulka15[výsledný čas],"&lt;&gt;")+1)</f>
        <v>49</v>
      </c>
      <c r="L88" s="8">
        <f>IF(ISERROR(RANK(Tabulka15[[#This Row],[výsledný čas]],Tabulka15[výsledný čas],1)),"",RANK(Tabulka15[[#This Row],[výsledný čas]],Tabulka15[výsledný čas],1))</f>
        <v>65</v>
      </c>
    </row>
    <row r="89" spans="1:12" x14ac:dyDescent="0.25">
      <c r="A89" s="9">
        <v>88</v>
      </c>
      <c r="B89" s="9" t="s">
        <v>41</v>
      </c>
      <c r="C89" s="9">
        <v>1990</v>
      </c>
      <c r="D89" s="9" t="s">
        <v>42</v>
      </c>
      <c r="E89" s="10" t="s">
        <v>20</v>
      </c>
      <c r="F89" s="11">
        <v>1.01851851851852E-2</v>
      </c>
      <c r="G89" s="11">
        <f>VLOOKUP(Tabulka15[[#This Row],[startovní číslo]],Tabulka13[],5,0)+$O$2</f>
        <v>2.2754629629629628E-2</v>
      </c>
      <c r="H8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1.2569444444444428E-2</v>
      </c>
      <c r="I89" s="13" t="str">
        <f>IF(Tabulka15[[#This Row],[Pohlaví M/Z]]="Z",VLOOKUP(Tabulka15[[#This Row],[Ročník]],Tabulka3[],2,0),VLOOKUP(Tabulka15[[#This Row],[Ročník]],Tabulka3[],3,0))</f>
        <v>M20</v>
      </c>
      <c r="J89" s="8">
        <f>IF(Tabulka15[[#This Row],[výsledný čas]]="","",COUNTIFS(Tabulka15[Kategorie],Tabulka15[[#This Row],[Kategorie]],Tabulka15[výsledný čas],"&lt;"&amp;Tabulka15[[#This Row],[výsledný čas]],Tabulka15[výsledný čas],"&lt;&gt;")+1)</f>
        <v>13</v>
      </c>
      <c r="K89" s="8">
        <f>IF(Tabulka15[[#This Row],[výsledný čas]]="","",COUNTIFS(Tabulka15[Pohlaví M/Z],Tabulka15[[#This Row],[Pohlaví M/Z]],Tabulka15[výsledný čas],"&lt;"&amp;Tabulka15[[#This Row],[výsledný čas]],Tabulka15[výsledný čas],"&lt;&gt;")+1)</f>
        <v>43</v>
      </c>
      <c r="L89" s="8">
        <f>IF(ISERROR(RANK(Tabulka15[[#This Row],[výsledný čas]],Tabulka15[výsledný čas],1)),"",RANK(Tabulka15[[#This Row],[výsledný čas]],Tabulka15[výsledný čas],1))</f>
        <v>56</v>
      </c>
    </row>
    <row r="90" spans="1:12" x14ac:dyDescent="0.25">
      <c r="A90" s="9">
        <v>89</v>
      </c>
      <c r="B90" s="9" t="s">
        <v>76</v>
      </c>
      <c r="C90" s="9">
        <v>1972</v>
      </c>
      <c r="D90" s="9" t="s">
        <v>77</v>
      </c>
      <c r="E90" s="10" t="s">
        <v>20</v>
      </c>
      <c r="F90" s="11">
        <v>1.0300925925925899E-2</v>
      </c>
      <c r="G90" s="11">
        <f>VLOOKUP(Tabulka15[[#This Row],[startovní číslo]],Tabulka13[],5,0)+$O$2</f>
        <v>2.929398148148148E-2</v>
      </c>
      <c r="H9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1.8993055555555582E-2</v>
      </c>
      <c r="I90" s="13" t="str">
        <f>IF(Tabulka15[[#This Row],[Pohlaví M/Z]]="Z",VLOOKUP(Tabulka15[[#This Row],[Ročník]],Tabulka3[],2,0),VLOOKUP(Tabulka15[[#This Row],[Ročník]],Tabulka3[],3,0))</f>
        <v>M40</v>
      </c>
      <c r="J90" s="8">
        <f>IF(Tabulka15[[#This Row],[výsledný čas]]="","",COUNTIFS(Tabulka15[Kategorie],Tabulka15[[#This Row],[Kategorie]],Tabulka15[výsledný čas],"&lt;"&amp;Tabulka15[[#This Row],[výsledný čas]],Tabulka15[výsledný čas],"&lt;&gt;")+1)</f>
        <v>17</v>
      </c>
      <c r="K90" s="8">
        <f>IF(Tabulka15[[#This Row],[výsledný čas]]="","",COUNTIFS(Tabulka15[Pohlaví M/Z],Tabulka15[[#This Row],[Pohlaví M/Z]],Tabulka15[výsledný čas],"&lt;"&amp;Tabulka15[[#This Row],[výsledný čas]],Tabulka15[výsledný čas],"&lt;&gt;")+1)</f>
        <v>81</v>
      </c>
      <c r="L90" s="8">
        <f>IF(ISERROR(RANK(Tabulka15[[#This Row],[výsledný čas]],Tabulka15[výsledný čas],1)),"",RANK(Tabulka15[[#This Row],[výsledný čas]],Tabulka15[výsledný čas],1))</f>
        <v>104</v>
      </c>
    </row>
    <row r="91" spans="1:12" x14ac:dyDescent="0.25">
      <c r="A91" s="9">
        <v>90</v>
      </c>
      <c r="B91" s="9" t="s">
        <v>187</v>
      </c>
      <c r="C91" s="9">
        <v>1966</v>
      </c>
      <c r="D91" s="9" t="s">
        <v>188</v>
      </c>
      <c r="E91" s="10" t="s">
        <v>15</v>
      </c>
      <c r="F91" s="11">
        <v>1.0416666666666701E-2</v>
      </c>
      <c r="G91" s="11">
        <f>VLOOKUP(Tabulka15[[#This Row],[startovní číslo]],Tabulka13[],5,0)+$O$2</f>
        <v>2.3032407407407408E-2</v>
      </c>
      <c r="H9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1.2615740740740707E-2</v>
      </c>
      <c r="I91" s="13" t="str">
        <f>IF(Tabulka15[[#This Row],[Pohlaví M/Z]]="Z",VLOOKUP(Tabulka15[[#This Row],[Ročník]],Tabulka3[],2,0),VLOOKUP(Tabulka15[[#This Row],[Ročník]],Tabulka3[],3,0))</f>
        <v>Z45</v>
      </c>
      <c r="J91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91" s="8">
        <f>IF(Tabulka15[[#This Row],[výsledný čas]]="","",COUNTIFS(Tabulka15[Pohlaví M/Z],Tabulka15[[#This Row],[Pohlaví M/Z]],Tabulka15[výsledný čas],"&lt;"&amp;Tabulka15[[#This Row],[výsledný čas]],Tabulka15[výsledný čas],"&lt;&gt;")+1)</f>
        <v>14</v>
      </c>
      <c r="L91" s="8">
        <f>IF(ISERROR(RANK(Tabulka15[[#This Row],[výsledný čas]],Tabulka15[výsledný čas],1)),"",RANK(Tabulka15[[#This Row],[výsledný čas]],Tabulka15[výsledný čas],1))</f>
        <v>57</v>
      </c>
    </row>
    <row r="92" spans="1:12" x14ac:dyDescent="0.25">
      <c r="A92" s="9">
        <v>91</v>
      </c>
      <c r="B92" s="9" t="s">
        <v>61</v>
      </c>
      <c r="C92" s="9">
        <v>1979</v>
      </c>
      <c r="D92" s="9" t="s">
        <v>62</v>
      </c>
      <c r="E92" s="10" t="s">
        <v>20</v>
      </c>
      <c r="F92" s="11">
        <v>1.05324074074074E-2</v>
      </c>
      <c r="G92" s="11">
        <f>VLOOKUP(Tabulka15[[#This Row],[startovní číslo]],Tabulka13[],5,0)+$O$2</f>
        <v>2.2696759259259257E-2</v>
      </c>
      <c r="H9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1.2164351851851857E-2</v>
      </c>
      <c r="I92" s="13" t="str">
        <f>IF(Tabulka15[[#This Row],[Pohlaví M/Z]]="Z",VLOOKUP(Tabulka15[[#This Row],[Ročník]],Tabulka3[],2,0),VLOOKUP(Tabulka15[[#This Row],[Ročník]],Tabulka3[],3,0))</f>
        <v>M20</v>
      </c>
      <c r="J92" s="8">
        <f>IF(Tabulka15[[#This Row],[výsledný čas]]="","",COUNTIFS(Tabulka15[Kategorie],Tabulka15[[#This Row],[Kategorie]],Tabulka15[výsledný čas],"&lt;"&amp;Tabulka15[[#This Row],[výsledný čas]],Tabulka15[výsledný čas],"&lt;&gt;")+1)</f>
        <v>11</v>
      </c>
      <c r="K92" s="8">
        <f>IF(Tabulka15[[#This Row],[výsledný čas]]="","",COUNTIFS(Tabulka15[Pohlaví M/Z],Tabulka15[[#This Row],[Pohlaví M/Z]],Tabulka15[výsledný čas],"&lt;"&amp;Tabulka15[[#This Row],[výsledný čas]],Tabulka15[výsledný čas],"&lt;&gt;")+1)</f>
        <v>40</v>
      </c>
      <c r="L92" s="8">
        <f>IF(ISERROR(RANK(Tabulka15[[#This Row],[výsledný čas]],Tabulka15[výsledný čas],1)),"",RANK(Tabulka15[[#This Row],[výsledný čas]],Tabulka15[výsledný čas],1))</f>
        <v>52</v>
      </c>
    </row>
    <row r="93" spans="1:12" x14ac:dyDescent="0.25">
      <c r="A93" s="9">
        <v>92</v>
      </c>
      <c r="B93" s="9" t="s">
        <v>147</v>
      </c>
      <c r="C93" s="9">
        <v>1956</v>
      </c>
      <c r="D93" s="9" t="s">
        <v>148</v>
      </c>
      <c r="E93" s="10" t="s">
        <v>20</v>
      </c>
      <c r="F93" s="11">
        <v>1.0648148148148099E-2</v>
      </c>
      <c r="G93" s="11">
        <f>VLOOKUP(Tabulka15[[#This Row],[startovní číslo]],Tabulka13[],5,0)+$O$2</f>
        <v>2.2291666666666668E-2</v>
      </c>
      <c r="H9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1.1643518518518569E-2</v>
      </c>
      <c r="I93" s="13" t="str">
        <f>IF(Tabulka15[[#This Row],[Pohlaví M/Z]]="Z",VLOOKUP(Tabulka15[[#This Row],[Ročník]],Tabulka3[],2,0),VLOOKUP(Tabulka15[[#This Row],[Ročník]],Tabulka3[],3,0))</f>
        <v>M60</v>
      </c>
      <c r="J93" s="8">
        <f>IF(Tabulka15[[#This Row],[výsledný čas]]="","",COUNTIFS(Tabulka15[Kategorie],Tabulka15[[#This Row],[Kategorie]],Tabulka15[výsledný čas],"&lt;"&amp;Tabulka15[[#This Row],[výsledný čas]],Tabulka15[výsledný čas],"&lt;&gt;")+1)</f>
        <v>6</v>
      </c>
      <c r="K93" s="8">
        <f>IF(Tabulka15[[#This Row],[výsledný čas]]="","",COUNTIFS(Tabulka15[Pohlaví M/Z],Tabulka15[[#This Row],[Pohlaví M/Z]],Tabulka15[výsledný čas],"&lt;"&amp;Tabulka15[[#This Row],[výsledný čas]],Tabulka15[výsledný čas],"&lt;&gt;")+1)</f>
        <v>32</v>
      </c>
      <c r="L93" s="8">
        <f>IF(ISERROR(RANK(Tabulka15[[#This Row],[výsledný čas]],Tabulka15[výsledný čas],1)),"",RANK(Tabulka15[[#This Row],[výsledný čas]],Tabulka15[výsledný čas],1))</f>
        <v>42</v>
      </c>
    </row>
    <row r="94" spans="1:12" x14ac:dyDescent="0.25">
      <c r="A94" s="9">
        <v>93</v>
      </c>
      <c r="B94" s="9" t="s">
        <v>71</v>
      </c>
      <c r="C94" s="9">
        <v>1975</v>
      </c>
      <c r="D94" s="9" t="s">
        <v>70</v>
      </c>
      <c r="E94" s="10" t="s">
        <v>20</v>
      </c>
      <c r="F94" s="11">
        <v>1.0763888888888899E-2</v>
      </c>
      <c r="G94" s="11">
        <f>VLOOKUP(Tabulka15[[#This Row],[startovní číslo]],Tabulka13[],5,0)+$O$2</f>
        <v>2.361111111111111E-2</v>
      </c>
      <c r="H9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1.2847222222222211E-2</v>
      </c>
      <c r="I94" s="13" t="str">
        <f>IF(Tabulka15[[#This Row],[Pohlaví M/Z]]="Z",VLOOKUP(Tabulka15[[#This Row],[Ročník]],Tabulka3[],2,0),VLOOKUP(Tabulka15[[#This Row],[Ročník]],Tabulka3[],3,0))</f>
        <v>M40</v>
      </c>
      <c r="J94" s="8">
        <f>IF(Tabulka15[[#This Row],[výsledný čas]]="","",COUNTIFS(Tabulka15[Kategorie],Tabulka15[[#This Row],[Kategorie]],Tabulka15[výsledný čas],"&lt;"&amp;Tabulka15[[#This Row],[výsledný čas]],Tabulka15[výsledný čas],"&lt;&gt;")+1)</f>
        <v>11</v>
      </c>
      <c r="K94" s="8">
        <f>IF(Tabulka15[[#This Row],[výsledný čas]]="","",COUNTIFS(Tabulka15[Pohlaví M/Z],Tabulka15[[#This Row],[Pohlaví M/Z]],Tabulka15[výsledný čas],"&lt;"&amp;Tabulka15[[#This Row],[výsledný čas]],Tabulka15[výsledný čas],"&lt;&gt;")+1)</f>
        <v>48</v>
      </c>
      <c r="L94" s="8">
        <f>IF(ISERROR(RANK(Tabulka15[[#This Row],[výsledný čas]],Tabulka15[výsledný čas],1)),"",RANK(Tabulka15[[#This Row],[výsledný čas]],Tabulka15[výsledný čas],1))</f>
        <v>64</v>
      </c>
    </row>
    <row r="95" spans="1:12" x14ac:dyDescent="0.25">
      <c r="A95" s="9">
        <v>94</v>
      </c>
      <c r="B95" s="9" t="s">
        <v>53</v>
      </c>
      <c r="C95" s="9">
        <v>1984</v>
      </c>
      <c r="D95" s="9" t="s">
        <v>54</v>
      </c>
      <c r="E95" s="10" t="s">
        <v>20</v>
      </c>
      <c r="F95" s="11">
        <v>1.08796296296296E-2</v>
      </c>
      <c r="G95" s="11">
        <f>VLOOKUP(Tabulka15[[#This Row],[startovní číslo]],Tabulka13[],5,0)+$O$2</f>
        <v>2.6145833333333333E-2</v>
      </c>
      <c r="H9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1.5266203703703733E-2</v>
      </c>
      <c r="I95" s="13" t="str">
        <f>IF(Tabulka15[[#This Row],[Pohlaví M/Z]]="Z",VLOOKUP(Tabulka15[[#This Row],[Ročník]],Tabulka3[],2,0),VLOOKUP(Tabulka15[[#This Row],[Ročník]],Tabulka3[],3,0))</f>
        <v>M20</v>
      </c>
      <c r="J95" s="8">
        <f>IF(Tabulka15[[#This Row],[výsledný čas]]="","",COUNTIFS(Tabulka15[Kategorie],Tabulka15[[#This Row],[Kategorie]],Tabulka15[výsledný čas],"&lt;"&amp;Tabulka15[[#This Row],[výsledný čas]],Tabulka15[výsledný čas],"&lt;&gt;")+1)</f>
        <v>16</v>
      </c>
      <c r="K95" s="8">
        <f>IF(Tabulka15[[#This Row],[výsledný čas]]="","",COUNTIFS(Tabulka15[Pohlaví M/Z],Tabulka15[[#This Row],[Pohlaví M/Z]],Tabulka15[výsledný čas],"&lt;"&amp;Tabulka15[[#This Row],[výsledný čas]],Tabulka15[výsledný čas],"&lt;&gt;")+1)</f>
        <v>64</v>
      </c>
      <c r="L95" s="8">
        <f>IF(ISERROR(RANK(Tabulka15[[#This Row],[výsledný čas]],Tabulka15[výsledný čas],1)),"",RANK(Tabulka15[[#This Row],[výsledný čas]],Tabulka15[výsledný čas],1))</f>
        <v>86</v>
      </c>
    </row>
    <row r="96" spans="1:12" x14ac:dyDescent="0.25">
      <c r="A96" s="9">
        <v>95</v>
      </c>
      <c r="B96" s="9" t="s">
        <v>176</v>
      </c>
      <c r="C96" s="9">
        <v>1983</v>
      </c>
      <c r="D96" s="9" t="s">
        <v>177</v>
      </c>
      <c r="E96" s="10" t="s">
        <v>15</v>
      </c>
      <c r="F96" s="11">
        <v>1.09953703703704E-2</v>
      </c>
      <c r="G96" s="11">
        <f>VLOOKUP(Tabulka15[[#This Row],[startovní číslo]],Tabulka13[],5,0)+$O$2</f>
        <v>2.2743055555555558E-2</v>
      </c>
      <c r="H9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1.1747685185185158E-2</v>
      </c>
      <c r="I96" s="13" t="str">
        <f>IF(Tabulka15[[#This Row],[Pohlaví M/Z]]="Z",VLOOKUP(Tabulka15[[#This Row],[Ročník]],Tabulka3[],2,0),VLOOKUP(Tabulka15[[#This Row],[Ročník]],Tabulka3[],3,0))</f>
        <v>Z35</v>
      </c>
      <c r="J96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96" s="8">
        <f>IF(Tabulka15[[#This Row],[výsledný čas]]="","",COUNTIFS(Tabulka15[Pohlaví M/Z],Tabulka15[[#This Row],[Pohlaví M/Z]],Tabulka15[výsledný čas],"&lt;"&amp;Tabulka15[[#This Row],[výsledný čas]],Tabulka15[výsledný čas],"&lt;&gt;")+1)</f>
        <v>11</v>
      </c>
      <c r="L96" s="8">
        <f>IF(ISERROR(RANK(Tabulka15[[#This Row],[výsledný čas]],Tabulka15[výsledný čas],1)),"",RANK(Tabulka15[[#This Row],[výsledný čas]],Tabulka15[výsledný čas],1))</f>
        <v>44</v>
      </c>
    </row>
    <row r="97" spans="1:12" x14ac:dyDescent="0.25">
      <c r="A97" s="9">
        <v>96</v>
      </c>
      <c r="B97" s="9" t="s">
        <v>43</v>
      </c>
      <c r="C97" s="9">
        <v>1986</v>
      </c>
      <c r="D97" s="9" t="s">
        <v>44</v>
      </c>
      <c r="E97" s="10" t="s">
        <v>20</v>
      </c>
      <c r="F97" s="11">
        <v>1.1111111111111112E-2</v>
      </c>
      <c r="G97" s="11">
        <f>VLOOKUP(Tabulka15[[#This Row],[startovní číslo]],Tabulka13[],5,0)+$O$2</f>
        <v>2.2905092592592591E-2</v>
      </c>
      <c r="H9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1.179398148148148E-2</v>
      </c>
      <c r="I97" s="13" t="str">
        <f>IF(Tabulka15[[#This Row],[Pohlaví M/Z]]="Z",VLOOKUP(Tabulka15[[#This Row],[Ročník]],Tabulka3[],2,0),VLOOKUP(Tabulka15[[#This Row],[Ročník]],Tabulka3[],3,0))</f>
        <v>M20</v>
      </c>
      <c r="J97" s="8">
        <f>IF(Tabulka15[[#This Row],[výsledný čas]]="","",COUNTIFS(Tabulka15[Kategorie],Tabulka15[[#This Row],[Kategorie]],Tabulka15[výsledný čas],"&lt;"&amp;Tabulka15[[#This Row],[výsledný čas]],Tabulka15[výsledný čas],"&lt;&gt;")+1)</f>
        <v>9</v>
      </c>
      <c r="K97" s="8">
        <f>IF(Tabulka15[[#This Row],[výsledný čas]]="","",COUNTIFS(Tabulka15[Pohlaví M/Z],Tabulka15[[#This Row],[Pohlaví M/Z]],Tabulka15[výsledný čas],"&lt;"&amp;Tabulka15[[#This Row],[výsledný čas]],Tabulka15[výsledný čas],"&lt;&gt;")+1)</f>
        <v>34</v>
      </c>
      <c r="L97" s="8">
        <f>IF(ISERROR(RANK(Tabulka15[[#This Row],[výsledný čas]],Tabulka15[výsledný čas],1)),"",RANK(Tabulka15[[#This Row],[výsledný čas]],Tabulka15[výsledný čas],1))</f>
        <v>45</v>
      </c>
    </row>
    <row r="98" spans="1:12" x14ac:dyDescent="0.25">
      <c r="A98" s="9">
        <v>97</v>
      </c>
      <c r="B98" s="9" t="s">
        <v>82</v>
      </c>
      <c r="C98" s="9">
        <v>1974</v>
      </c>
      <c r="D98" s="9" t="s">
        <v>83</v>
      </c>
      <c r="E98" s="10" t="s">
        <v>20</v>
      </c>
      <c r="F98" s="11">
        <v>1.1226851851851854E-2</v>
      </c>
      <c r="G98" s="11">
        <f>VLOOKUP(Tabulka15[[#This Row],[startovní číslo]],Tabulka13[],5,0)+$O$2</f>
        <v>2.2268518518518514E-2</v>
      </c>
      <c r="H9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1.104166666666666E-2</v>
      </c>
      <c r="I98" s="13" t="str">
        <f>IF(Tabulka15[[#This Row],[Pohlaví M/Z]]="Z",VLOOKUP(Tabulka15[[#This Row],[Ročník]],Tabulka3[],2,0),VLOOKUP(Tabulka15[[#This Row],[Ročník]],Tabulka3[],3,0))</f>
        <v>M40</v>
      </c>
      <c r="J98" s="8">
        <f>IF(Tabulka15[[#This Row],[výsledný čas]]="","",COUNTIFS(Tabulka15[Kategorie],Tabulka15[[#This Row],[Kategorie]],Tabulka15[výsledný čas],"&lt;"&amp;Tabulka15[[#This Row],[výsledný čas]],Tabulka15[výsledný čas],"&lt;&gt;")+1)</f>
        <v>7</v>
      </c>
      <c r="K98" s="8">
        <f>IF(Tabulka15[[#This Row],[výsledný čas]]="","",COUNTIFS(Tabulka15[Pohlaví M/Z],Tabulka15[[#This Row],[Pohlaví M/Z]],Tabulka15[výsledný čas],"&lt;"&amp;Tabulka15[[#This Row],[výsledný čas]],Tabulka15[výsledný čas],"&lt;&gt;")+1)</f>
        <v>23</v>
      </c>
      <c r="L98" s="8">
        <f>IF(ISERROR(RANK(Tabulka15[[#This Row],[výsledný čas]],Tabulka15[výsledný čas],1)),"",RANK(Tabulka15[[#This Row],[výsledný čas]],Tabulka15[výsledný čas],1))</f>
        <v>30</v>
      </c>
    </row>
    <row r="99" spans="1:12" x14ac:dyDescent="0.25">
      <c r="A99" s="9">
        <v>98</v>
      </c>
      <c r="B99" s="9" t="s">
        <v>137</v>
      </c>
      <c r="C99" s="9">
        <v>1953</v>
      </c>
      <c r="D99" s="9" t="s">
        <v>138</v>
      </c>
      <c r="E99" s="10" t="s">
        <v>20</v>
      </c>
      <c r="F99" s="11">
        <v>1.1342592592592592E-2</v>
      </c>
      <c r="G99" s="11">
        <f>VLOOKUP(Tabulka15[[#This Row],[startovní číslo]],Tabulka13[],5,0)+$O$2</f>
        <v>2.5578703703703701E-2</v>
      </c>
      <c r="H9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1.4236111111111109E-2</v>
      </c>
      <c r="I99" s="13" t="str">
        <f>IF(Tabulka15[[#This Row],[Pohlaví M/Z]]="Z",VLOOKUP(Tabulka15[[#This Row],[Ročník]],Tabulka3[],2,0),VLOOKUP(Tabulka15[[#This Row],[Ročník]],Tabulka3[],3,0))</f>
        <v>M60</v>
      </c>
      <c r="J99" s="8">
        <f>IF(Tabulka15[[#This Row],[výsledný čas]]="","",COUNTIFS(Tabulka15[Kategorie],Tabulka15[[#This Row],[Kategorie]],Tabulka15[výsledný čas],"&lt;"&amp;Tabulka15[[#This Row],[výsledný čas]],Tabulka15[výsledný čas],"&lt;&gt;")+1)</f>
        <v>10</v>
      </c>
      <c r="K99" s="8">
        <f>IF(Tabulka15[[#This Row],[výsledný čas]]="","",COUNTIFS(Tabulka15[Pohlaví M/Z],Tabulka15[[#This Row],[Pohlaví M/Z]],Tabulka15[výsledný čas],"&lt;"&amp;Tabulka15[[#This Row],[výsledný čas]],Tabulka15[výsledný čas],"&lt;&gt;")+1)</f>
        <v>60</v>
      </c>
      <c r="L99" s="8">
        <f>IF(ISERROR(RANK(Tabulka15[[#This Row],[výsledný čas]],Tabulka15[výsledný čas],1)),"",RANK(Tabulka15[[#This Row],[výsledný čas]],Tabulka15[výsledný čas],1))</f>
        <v>81</v>
      </c>
    </row>
    <row r="100" spans="1:12" x14ac:dyDescent="0.25">
      <c r="A100" s="9">
        <v>99</v>
      </c>
      <c r="B100" s="9" t="s">
        <v>140</v>
      </c>
      <c r="C100" s="9">
        <v>1949</v>
      </c>
      <c r="D100" s="9" t="s">
        <v>141</v>
      </c>
      <c r="E100" s="10" t="s">
        <v>20</v>
      </c>
      <c r="F100" s="11">
        <v>1.14583333333333E-2</v>
      </c>
      <c r="G100" s="11">
        <f>VLOOKUP(Tabulka15[[#This Row],[startovní číslo]],Tabulka13[],5,0)+$O$2</f>
        <v>2.8738425925925924E-2</v>
      </c>
      <c r="H10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1.7280092592592625E-2</v>
      </c>
      <c r="I100" s="13" t="str">
        <f>IF(Tabulka15[[#This Row],[Pohlaví M/Z]]="Z",VLOOKUP(Tabulka15[[#This Row],[Ročník]],Tabulka3[],2,0),VLOOKUP(Tabulka15[[#This Row],[Ročník]],Tabulka3[],3,0))</f>
        <v>M60</v>
      </c>
      <c r="J100" s="8">
        <f>IF(Tabulka15[[#This Row],[výsledný čas]]="","",COUNTIFS(Tabulka15[Kategorie],Tabulka15[[#This Row],[Kategorie]],Tabulka15[výsledný čas],"&lt;"&amp;Tabulka15[[#This Row],[výsledný čas]],Tabulka15[výsledný čas],"&lt;&gt;")+1)</f>
        <v>16</v>
      </c>
      <c r="K100" s="8">
        <f>IF(Tabulka15[[#This Row],[výsledný čas]]="","",COUNTIFS(Tabulka15[Pohlaví M/Z],Tabulka15[[#This Row],[Pohlaví M/Z]],Tabulka15[výsledný čas],"&lt;"&amp;Tabulka15[[#This Row],[výsledný čas]],Tabulka15[výsledný čas],"&lt;&gt;")+1)</f>
        <v>76</v>
      </c>
      <c r="L100" s="8">
        <f>IF(ISERROR(RANK(Tabulka15[[#This Row],[výsledný čas]],Tabulka15[výsledný čas],1)),"",RANK(Tabulka15[[#This Row],[výsledný čas]],Tabulka15[výsledný čas],1))</f>
        <v>99</v>
      </c>
    </row>
    <row r="101" spans="1:12" x14ac:dyDescent="0.25">
      <c r="A101" s="9">
        <v>100</v>
      </c>
      <c r="B101" s="9" t="s">
        <v>121</v>
      </c>
      <c r="C101" s="9">
        <v>1964</v>
      </c>
      <c r="D101" s="9" t="s">
        <v>54</v>
      </c>
      <c r="E101" s="10" t="s">
        <v>20</v>
      </c>
      <c r="F101" s="11">
        <v>1.1574074074074099E-2</v>
      </c>
      <c r="G101" s="11">
        <f>VLOOKUP(Tabulka15[[#This Row],[startovní číslo]],Tabulka13[],5,0)+$O$2</f>
        <v>2.4988425925925928E-2</v>
      </c>
      <c r="H10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1.3414351851851828E-2</v>
      </c>
      <c r="I101" s="13" t="str">
        <f>IF(Tabulka15[[#This Row],[Pohlaví M/Z]]="Z",VLOOKUP(Tabulka15[[#This Row],[Ročník]],Tabulka3[],2,0),VLOOKUP(Tabulka15[[#This Row],[Ročník]],Tabulka3[],3,0))</f>
        <v>M50</v>
      </c>
      <c r="J101" s="8">
        <f>IF(Tabulka15[[#This Row],[výsledný čas]]="","",COUNTIFS(Tabulka15[Kategorie],Tabulka15[[#This Row],[Kategorie]],Tabulka15[výsledný čas],"&lt;"&amp;Tabulka15[[#This Row],[výsledný čas]],Tabulka15[výsledný čas],"&lt;&gt;")+1)</f>
        <v>10</v>
      </c>
      <c r="K101" s="8">
        <f>IF(Tabulka15[[#This Row],[výsledný čas]]="","",COUNTIFS(Tabulka15[Pohlaví M/Z],Tabulka15[[#This Row],[Pohlaví M/Z]],Tabulka15[výsledný čas],"&lt;"&amp;Tabulka15[[#This Row],[výsledný čas]],Tabulka15[výsledný čas],"&lt;&gt;")+1)</f>
        <v>51</v>
      </c>
      <c r="L101" s="8">
        <f>IF(ISERROR(RANK(Tabulka15[[#This Row],[výsledný čas]],Tabulka15[výsledný čas],1)),"",RANK(Tabulka15[[#This Row],[výsledný čas]],Tabulka15[výsledný čas],1))</f>
        <v>68</v>
      </c>
    </row>
    <row r="102" spans="1:12" x14ac:dyDescent="0.25">
      <c r="A102" s="9">
        <v>101</v>
      </c>
      <c r="B102" s="9" t="s">
        <v>168</v>
      </c>
      <c r="C102" s="9">
        <v>1983</v>
      </c>
      <c r="D102" s="9" t="s">
        <v>73</v>
      </c>
      <c r="E102" s="10" t="s">
        <v>15</v>
      </c>
      <c r="F102" s="11">
        <v>1.16898148148148E-2</v>
      </c>
      <c r="G102" s="11">
        <f>VLOOKUP(Tabulka15[[#This Row],[startovní číslo]],Tabulka13[],5,0)+$O$2</f>
        <v>2.0173611111111107E-2</v>
      </c>
      <c r="H10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8.483796296296307E-3</v>
      </c>
      <c r="I102" s="13" t="str">
        <f>IF(Tabulka15[[#This Row],[Pohlaví M/Z]]="Z",VLOOKUP(Tabulka15[[#This Row],[Ročník]],Tabulka3[],2,0),VLOOKUP(Tabulka15[[#This Row],[Ročník]],Tabulka3[],3,0))</f>
        <v>Z35</v>
      </c>
      <c r="J102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102" s="8">
        <f>IF(Tabulka15[[#This Row],[výsledný čas]]="","",COUNTIFS(Tabulka15[Pohlaví M/Z],Tabulka15[[#This Row],[Pohlaví M/Z]],Tabulka15[výsledný čas],"&lt;"&amp;Tabulka15[[#This Row],[výsledný čas]],Tabulka15[výsledný čas],"&lt;&gt;")+1)</f>
        <v>1</v>
      </c>
      <c r="L102" s="8">
        <f>IF(ISERROR(RANK(Tabulka15[[#This Row],[výsledný čas]],Tabulka15[výsledný čas],1)),"",RANK(Tabulka15[[#This Row],[výsledný čas]],Tabulka15[výsledný čas],1))</f>
        <v>1</v>
      </c>
    </row>
    <row r="103" spans="1:12" x14ac:dyDescent="0.25">
      <c r="A103" s="9">
        <v>102</v>
      </c>
      <c r="B103" s="9" t="s">
        <v>185</v>
      </c>
      <c r="C103" s="9">
        <v>1970</v>
      </c>
      <c r="D103" s="9" t="s">
        <v>17</v>
      </c>
      <c r="E103" s="10" t="s">
        <v>15</v>
      </c>
      <c r="F103" s="11">
        <v>1.18055555555555E-2</v>
      </c>
      <c r="G103" s="11">
        <f>VLOOKUP(Tabulka15[[#This Row],[startovní číslo]],Tabulka13[],5,0)+$O$2</f>
        <v>2.2129629629629628E-2</v>
      </c>
      <c r="H103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1.0324074074074128E-2</v>
      </c>
      <c r="I103" s="13" t="str">
        <f>IF(Tabulka15[[#This Row],[Pohlaví M/Z]]="Z",VLOOKUP(Tabulka15[[#This Row],[Ročník]],Tabulka3[],2,0),VLOOKUP(Tabulka15[[#This Row],[Ročník]],Tabulka3[],3,0))</f>
        <v>Z45</v>
      </c>
      <c r="J103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103" s="8">
        <f>IF(Tabulka15[[#This Row],[výsledný čas]]="","",COUNTIFS(Tabulka15[Pohlaví M/Z],Tabulka15[[#This Row],[Pohlaví M/Z]],Tabulka15[výsledný čas],"&lt;"&amp;Tabulka15[[#This Row],[výsledný čas]],Tabulka15[výsledný čas],"&lt;&gt;")+1)</f>
        <v>4</v>
      </c>
      <c r="L103" s="8">
        <f>IF(ISERROR(RANK(Tabulka15[[#This Row],[výsledný čas]],Tabulka15[výsledný čas],1)),"",RANK(Tabulka15[[#This Row],[výsledný čas]],Tabulka15[výsledný čas],1))</f>
        <v>16</v>
      </c>
    </row>
    <row r="104" spans="1:12" x14ac:dyDescent="0.25">
      <c r="A104" s="9">
        <v>103</v>
      </c>
      <c r="B104" s="9" t="s">
        <v>24</v>
      </c>
      <c r="C104" s="9">
        <v>2008</v>
      </c>
      <c r="D104" s="9" t="s">
        <v>17</v>
      </c>
      <c r="E104" s="10" t="s">
        <v>20</v>
      </c>
      <c r="F104" s="11">
        <v>1.19212962962963E-2</v>
      </c>
      <c r="G104" s="11">
        <f>VLOOKUP(Tabulka15[[#This Row],[startovní číslo]],Tabulka13[],5,0)+$O$2</f>
        <v>2.3124999999999996E-2</v>
      </c>
      <c r="H104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1.1203703703703697E-2</v>
      </c>
      <c r="I104" s="13" t="str">
        <f>IF(Tabulka15[[#This Row],[Pohlaví M/Z]]="Z",VLOOKUP(Tabulka15[[#This Row],[Ročník]],Tabulka3[],2,0),VLOOKUP(Tabulka15[[#This Row],[Ročník]],Tabulka3[],3,0))</f>
        <v>Jri</v>
      </c>
      <c r="J104" s="8">
        <f>IF(Tabulka15[[#This Row],[výsledný čas]]="","",COUNTIFS(Tabulka15[Kategorie],Tabulka15[[#This Row],[Kategorie]],Tabulka15[výsledný čas],"&lt;"&amp;Tabulka15[[#This Row],[výsledný čas]],Tabulka15[výsledný čas],"&lt;&gt;")+1)</f>
        <v>2</v>
      </c>
      <c r="K104" s="8">
        <f>IF(Tabulka15[[#This Row],[výsledný čas]]="","",COUNTIFS(Tabulka15[Pohlaví M/Z],Tabulka15[[#This Row],[Pohlaví M/Z]],Tabulka15[výsledný čas],"&lt;"&amp;Tabulka15[[#This Row],[výsledný čas]],Tabulka15[výsledný čas],"&lt;&gt;")+1)</f>
        <v>26</v>
      </c>
      <c r="L104" s="8">
        <f>IF(ISERROR(RANK(Tabulka15[[#This Row],[výsledný čas]],Tabulka15[výsledný čas],1)),"",RANK(Tabulka15[[#This Row],[výsledný čas]],Tabulka15[výsledný čas],1))</f>
        <v>34</v>
      </c>
    </row>
    <row r="105" spans="1:12" x14ac:dyDescent="0.25">
      <c r="A105" s="9">
        <v>104</v>
      </c>
      <c r="B105" s="9" t="s">
        <v>21</v>
      </c>
      <c r="C105" s="9">
        <v>2003</v>
      </c>
      <c r="D105" s="9" t="s">
        <v>17</v>
      </c>
      <c r="E105" s="10" t="s">
        <v>20</v>
      </c>
      <c r="F105" s="11">
        <v>1.2037037037037001E-2</v>
      </c>
      <c r="G105" s="11">
        <f>VLOOKUP(Tabulka15[[#This Row],[startovní číslo]],Tabulka13[],5,0)+$O$2</f>
        <v>2.2719907407407404E-2</v>
      </c>
      <c r="H105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1.0682870370370403E-2</v>
      </c>
      <c r="I105" s="13" t="str">
        <f>IF(Tabulka15[[#This Row],[Pohlaví M/Z]]="Z",VLOOKUP(Tabulka15[[#This Row],[Ročník]],Tabulka3[],2,0),VLOOKUP(Tabulka15[[#This Row],[Ročník]],Tabulka3[],3,0))</f>
        <v>Jri</v>
      </c>
      <c r="J105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105" s="8">
        <f>IF(Tabulka15[[#This Row],[výsledný čas]]="","",COUNTIFS(Tabulka15[Pohlaví M/Z],Tabulka15[[#This Row],[Pohlaví M/Z]],Tabulka15[výsledný čas],"&lt;"&amp;Tabulka15[[#This Row],[výsledný čas]],Tabulka15[výsledný čas],"&lt;&gt;")+1)</f>
        <v>15</v>
      </c>
      <c r="L105" s="8">
        <f>IF(ISERROR(RANK(Tabulka15[[#This Row],[výsledný čas]],Tabulka15[výsledný čas],1)),"",RANK(Tabulka15[[#This Row],[výsledný čas]],Tabulka15[výsledný čas],1))</f>
        <v>20</v>
      </c>
    </row>
    <row r="106" spans="1:12" x14ac:dyDescent="0.25">
      <c r="A106" s="9">
        <v>105</v>
      </c>
      <c r="B106" s="9" t="s">
        <v>21</v>
      </c>
      <c r="C106" s="9">
        <v>1968</v>
      </c>
      <c r="D106" s="9" t="s">
        <v>17</v>
      </c>
      <c r="E106" s="10" t="s">
        <v>20</v>
      </c>
      <c r="F106" s="11">
        <v>1.2152777777777801E-2</v>
      </c>
      <c r="G106" s="11">
        <f>VLOOKUP(Tabulka15[[#This Row],[startovní číslo]],Tabulka13[],5,0)+$O$2</f>
        <v>2.2939814814814816E-2</v>
      </c>
      <c r="H106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1.0787037037037015E-2</v>
      </c>
      <c r="I106" s="13" t="str">
        <f>IF(Tabulka15[[#This Row],[Pohlaví M/Z]]="Z",VLOOKUP(Tabulka15[[#This Row],[Ročník]],Tabulka3[],2,0),VLOOKUP(Tabulka15[[#This Row],[Ročník]],Tabulka3[],3,0))</f>
        <v>M50</v>
      </c>
      <c r="J106" s="8">
        <f>IF(Tabulka15[[#This Row],[výsledný čas]]="","",COUNTIFS(Tabulka15[Kategorie],Tabulka15[[#This Row],[Kategorie]],Tabulka15[výsledný čas],"&lt;"&amp;Tabulka15[[#This Row],[výsledný čas]],Tabulka15[výsledný čas],"&lt;&gt;")+1)</f>
        <v>4</v>
      </c>
      <c r="K106" s="8">
        <f>IF(Tabulka15[[#This Row],[výsledný čas]]="","",COUNTIFS(Tabulka15[Pohlaví M/Z],Tabulka15[[#This Row],[Pohlaví M/Z]],Tabulka15[výsledný čas],"&lt;"&amp;Tabulka15[[#This Row],[výsledný čas]],Tabulka15[výsledný čas],"&lt;&gt;")+1)</f>
        <v>18</v>
      </c>
      <c r="L106" s="8">
        <f>IF(ISERROR(RANK(Tabulka15[[#This Row],[výsledný čas]],Tabulka15[výsledný čas],1)),"",RANK(Tabulka15[[#This Row],[výsledný čas]],Tabulka15[výsledný čas],1))</f>
        <v>24</v>
      </c>
    </row>
    <row r="107" spans="1:12" x14ac:dyDescent="0.25">
      <c r="A107" s="9">
        <v>106</v>
      </c>
      <c r="B107" s="9" t="s">
        <v>16</v>
      </c>
      <c r="C107" s="9">
        <v>2000</v>
      </c>
      <c r="D107" s="9" t="s">
        <v>17</v>
      </c>
      <c r="E107" s="10" t="s">
        <v>15</v>
      </c>
      <c r="F107" s="11">
        <v>1.22685185185185E-2</v>
      </c>
      <c r="G107" s="11">
        <f>VLOOKUP(Tabulka15[[#This Row],[startovní číslo]],Tabulka13[],5,0)+$O$2</f>
        <v>2.2824074074074073E-2</v>
      </c>
      <c r="H107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1.0555555555555573E-2</v>
      </c>
      <c r="I107" s="13" t="str">
        <f>IF(Tabulka15[[#This Row],[Pohlaví M/Z]]="Z",VLOOKUP(Tabulka15[[#This Row],[Ročník]],Tabulka3[],2,0),VLOOKUP(Tabulka15[[#This Row],[Ročník]],Tabulka3[],3,0))</f>
        <v>Jky</v>
      </c>
      <c r="J107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107" s="8">
        <f>IF(Tabulka15[[#This Row],[výsledný čas]]="","",COUNTIFS(Tabulka15[Pohlaví M/Z],Tabulka15[[#This Row],[Pohlaví M/Z]],Tabulka15[výsledný čas],"&lt;"&amp;Tabulka15[[#This Row],[výsledný čas]],Tabulka15[výsledný čas],"&lt;&gt;")+1)</f>
        <v>5</v>
      </c>
      <c r="L107" s="8">
        <f>IF(ISERROR(RANK(Tabulka15[[#This Row],[výsledný čas]],Tabulka15[výsledný čas],1)),"",RANK(Tabulka15[[#This Row],[výsledný čas]],Tabulka15[výsledný čas],1))</f>
        <v>19</v>
      </c>
    </row>
    <row r="108" spans="1:12" x14ac:dyDescent="0.25">
      <c r="A108" s="9">
        <v>107</v>
      </c>
      <c r="B108" s="9" t="s">
        <v>59</v>
      </c>
      <c r="C108" s="9">
        <v>1985</v>
      </c>
      <c r="D108" s="9" t="s">
        <v>60</v>
      </c>
      <c r="E108" s="10" t="s">
        <v>20</v>
      </c>
      <c r="F108" s="11">
        <v>1.2384259259259201E-2</v>
      </c>
      <c r="G108" s="11">
        <f>VLOOKUP(Tabulka15[[#This Row],[startovní číslo]],Tabulka13[],5,0)+$O$2</f>
        <v>2.5057870370370369E-2</v>
      </c>
      <c r="H108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1.2673611111111168E-2</v>
      </c>
      <c r="I108" s="13" t="str">
        <f>IF(Tabulka15[[#This Row],[Pohlaví M/Z]]="Z",VLOOKUP(Tabulka15[[#This Row],[Ročník]],Tabulka3[],2,0),VLOOKUP(Tabulka15[[#This Row],[Ročník]],Tabulka3[],3,0))</f>
        <v>M20</v>
      </c>
      <c r="J108" s="8">
        <f>IF(Tabulka15[[#This Row],[výsledný čas]]="","",COUNTIFS(Tabulka15[Kategorie],Tabulka15[[#This Row],[Kategorie]],Tabulka15[výsledný čas],"&lt;"&amp;Tabulka15[[#This Row],[výsledný čas]],Tabulka15[výsledný čas],"&lt;&gt;")+1)</f>
        <v>15</v>
      </c>
      <c r="K108" s="8">
        <f>IF(Tabulka15[[#This Row],[výsledný čas]]="","",COUNTIFS(Tabulka15[Pohlaví M/Z],Tabulka15[[#This Row],[Pohlaví M/Z]],Tabulka15[výsledný čas],"&lt;"&amp;Tabulka15[[#This Row],[výsledný čas]],Tabulka15[výsledný čas],"&lt;&gt;")+1)</f>
        <v>46</v>
      </c>
      <c r="L108" s="8">
        <f>IF(ISERROR(RANK(Tabulka15[[#This Row],[výsledný čas]],Tabulka15[výsledný čas],1)),"",RANK(Tabulka15[[#This Row],[výsledný čas]],Tabulka15[výsledný čas],1))</f>
        <v>60</v>
      </c>
    </row>
    <row r="109" spans="1:12" x14ac:dyDescent="0.25">
      <c r="A109" s="9">
        <v>108</v>
      </c>
      <c r="B109" s="9" t="s">
        <v>72</v>
      </c>
      <c r="C109" s="9">
        <v>1975</v>
      </c>
      <c r="D109" s="9" t="s">
        <v>73</v>
      </c>
      <c r="E109" s="10" t="s">
        <v>20</v>
      </c>
      <c r="F109" s="11">
        <v>1.2500000000000001E-2</v>
      </c>
      <c r="G109" s="11">
        <f>VLOOKUP(Tabulka15[[#This Row],[startovní číslo]],Tabulka13[],5,0)+$O$2</f>
        <v>2.3252314814814816E-2</v>
      </c>
      <c r="H109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1.0752314814814815E-2</v>
      </c>
      <c r="I109" s="13" t="str">
        <f>IF(Tabulka15[[#This Row],[Pohlaví M/Z]]="Z",VLOOKUP(Tabulka15[[#This Row],[Ročník]],Tabulka3[],2,0),VLOOKUP(Tabulka15[[#This Row],[Ročník]],Tabulka3[],3,0))</f>
        <v>M40</v>
      </c>
      <c r="J109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109" s="8">
        <f>IF(Tabulka15[[#This Row],[výsledný čas]]="","",COUNTIFS(Tabulka15[Pohlaví M/Z],Tabulka15[[#This Row],[Pohlaví M/Z]],Tabulka15[výsledný čas],"&lt;"&amp;Tabulka15[[#This Row],[výsledný čas]],Tabulka15[výsledný čas],"&lt;&gt;")+1)</f>
        <v>16</v>
      </c>
      <c r="L109" s="8">
        <f>IF(ISERROR(RANK(Tabulka15[[#This Row],[výsledný čas]],Tabulka15[výsledný čas],1)),"",RANK(Tabulka15[[#This Row],[výsledný čas]],Tabulka15[výsledný čas],1))</f>
        <v>22</v>
      </c>
    </row>
    <row r="110" spans="1:12" x14ac:dyDescent="0.25">
      <c r="A110" s="9">
        <v>109</v>
      </c>
      <c r="B110" s="9" t="s">
        <v>36</v>
      </c>
      <c r="C110" s="9">
        <v>1988</v>
      </c>
      <c r="D110" s="9" t="s">
        <v>37</v>
      </c>
      <c r="E110" s="10" t="s">
        <v>20</v>
      </c>
      <c r="F110" s="11">
        <v>1.26157407407407E-2</v>
      </c>
      <c r="G110" s="11">
        <f>VLOOKUP(Tabulka15[[#This Row],[startovní číslo]],Tabulka13[],5,0)+$O$2</f>
        <v>2.2916666666666669E-2</v>
      </c>
      <c r="H110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1.0300925925925969E-2</v>
      </c>
      <c r="I110" s="13" t="str">
        <f>IF(Tabulka15[[#This Row],[Pohlaví M/Z]]="Z",VLOOKUP(Tabulka15[[#This Row],[Ročník]],Tabulka3[],2,0),VLOOKUP(Tabulka15[[#This Row],[Ročník]],Tabulka3[],3,0))</f>
        <v>M20</v>
      </c>
      <c r="J110" s="8">
        <f>IF(Tabulka15[[#This Row],[výsledný čas]]="","",COUNTIFS(Tabulka15[Kategorie],Tabulka15[[#This Row],[Kategorie]],Tabulka15[výsledný čas],"&lt;"&amp;Tabulka15[[#This Row],[výsledný čas]],Tabulka15[výsledný čas],"&lt;&gt;")+1)</f>
        <v>3</v>
      </c>
      <c r="K110" s="8">
        <f>IF(Tabulka15[[#This Row],[výsledný čas]]="","",COUNTIFS(Tabulka15[Pohlaví M/Z],Tabulka15[[#This Row],[Pohlaví M/Z]],Tabulka15[výsledný čas],"&lt;"&amp;Tabulka15[[#This Row],[výsledný čas]],Tabulka15[výsledný čas],"&lt;&gt;")+1)</f>
        <v>11</v>
      </c>
      <c r="L110" s="8">
        <f>IF(ISERROR(RANK(Tabulka15[[#This Row],[výsledný čas]],Tabulka15[výsledný čas],1)),"",RANK(Tabulka15[[#This Row],[výsledný čas]],Tabulka15[výsledný čas],1))</f>
        <v>13</v>
      </c>
    </row>
    <row r="111" spans="1:12" x14ac:dyDescent="0.25">
      <c r="A111" s="9">
        <v>110</v>
      </c>
      <c r="B111" s="9" t="s">
        <v>122</v>
      </c>
      <c r="C111" s="9">
        <v>1962</v>
      </c>
      <c r="D111" s="9" t="s">
        <v>123</v>
      </c>
      <c r="E111" s="10" t="s">
        <v>20</v>
      </c>
      <c r="F111" s="11">
        <v>1.2731481481481399E-2</v>
      </c>
      <c r="G111" s="11">
        <f>VLOOKUP(Tabulka15[[#This Row],[startovní číslo]],Tabulka13[],5,0)+$O$2</f>
        <v>2.1597222222222219E-2</v>
      </c>
      <c r="H111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8.8657407407408198E-3</v>
      </c>
      <c r="I111" s="13" t="str">
        <f>IF(Tabulka15[[#This Row],[Pohlaví M/Z]]="Z",VLOOKUP(Tabulka15[[#This Row],[Ročník]],Tabulka3[],2,0),VLOOKUP(Tabulka15[[#This Row],[Ročník]],Tabulka3[],3,0))</f>
        <v>M50</v>
      </c>
      <c r="J111" s="8">
        <f>IF(Tabulka15[[#This Row],[výsledný čas]]="","",COUNTIFS(Tabulka15[Kategorie],Tabulka15[[#This Row],[Kategorie]],Tabulka15[výsledný čas],"&lt;"&amp;Tabulka15[[#This Row],[výsledný čas]],Tabulka15[výsledný čas],"&lt;&gt;")+1)</f>
        <v>1</v>
      </c>
      <c r="K111" s="8">
        <f>IF(Tabulka15[[#This Row],[výsledný čas]]="","",COUNTIFS(Tabulka15[Pohlaví M/Z],Tabulka15[[#This Row],[Pohlaví M/Z]],Tabulka15[výsledný čas],"&lt;"&amp;Tabulka15[[#This Row],[výsledný čas]],Tabulka15[výsledný čas],"&lt;&gt;")+1)</f>
        <v>2</v>
      </c>
      <c r="L111" s="8">
        <f>IF(ISERROR(RANK(Tabulka15[[#This Row],[výsledný čas]],Tabulka15[výsledný čas],1)),"",RANK(Tabulka15[[#This Row],[výsledný čas]],Tabulka15[výsledný čas],1))</f>
        <v>3</v>
      </c>
    </row>
    <row r="112" spans="1:12" x14ac:dyDescent="0.25">
      <c r="A112" s="9">
        <v>111</v>
      </c>
      <c r="B112" s="9" t="s">
        <v>57</v>
      </c>
      <c r="C112" s="9">
        <v>1986</v>
      </c>
      <c r="D112" s="9" t="s">
        <v>58</v>
      </c>
      <c r="E112" s="10" t="s">
        <v>20</v>
      </c>
      <c r="F112" s="11">
        <v>1.2847222222222201E-2</v>
      </c>
      <c r="G112" s="11">
        <f>VLOOKUP(Tabulka15[[#This Row],[startovní číslo]],Tabulka13[],5,0)+$O$2</f>
        <v>2.3634259259259258E-2</v>
      </c>
      <c r="H112" s="12">
        <f>IF(ISERROR(IF(Tabulka15[[#This Row],[čas v cíly]]="","",Tabulka15[[#This Row],[čas v cíly]]-Tabulka15[[#This Row],[Startovní čas]])),"",IF(Tabulka15[[#This Row],[čas v cíly]]="","",Tabulka15[[#This Row],[čas v cíly]]-Tabulka15[[#This Row],[Startovní čas]]))</f>
        <v>1.0787037037037057E-2</v>
      </c>
      <c r="I112" s="13" t="str">
        <f>IF(Tabulka15[[#This Row],[Pohlaví M/Z]]="Z",VLOOKUP(Tabulka15[[#This Row],[Ročník]],Tabulka3[],2,0),VLOOKUP(Tabulka15[[#This Row],[Ročník]],Tabulka3[],3,0))</f>
        <v>M20</v>
      </c>
      <c r="J112" s="8">
        <f>IF(Tabulka15[[#This Row],[výsledný čas]]="","",COUNTIFS(Tabulka15[Kategorie],Tabulka15[[#This Row],[Kategorie]],Tabulka15[výsledný čas],"&lt;"&amp;Tabulka15[[#This Row],[výsledný čas]],Tabulka15[výsledný čas],"&lt;&gt;")+1)</f>
        <v>5</v>
      </c>
      <c r="K112" s="8">
        <f>IF(Tabulka15[[#This Row],[výsledný čas]]="","",COUNTIFS(Tabulka15[Pohlaví M/Z],Tabulka15[[#This Row],[Pohlaví M/Z]],Tabulka15[výsledný čas],"&lt;"&amp;Tabulka15[[#This Row],[výsledný čas]],Tabulka15[výsledný čas],"&lt;&gt;")+1)</f>
        <v>19</v>
      </c>
      <c r="L112" s="8">
        <f>IF(ISERROR(RANK(Tabulka15[[#This Row],[výsledný čas]],Tabulka15[výsledný čas],1)),"",RANK(Tabulka15[[#This Row],[výsledný čas]],Tabulka15[výsledný čas],1))</f>
        <v>25</v>
      </c>
    </row>
    <row r="220" spans="2:2" x14ac:dyDescent="0.25">
      <c r="B220" s="18" t="s">
        <v>155</v>
      </c>
    </row>
    <row r="221" spans="2:2" x14ac:dyDescent="0.25">
      <c r="B221" s="19" t="s">
        <v>197</v>
      </c>
    </row>
    <row r="222" spans="2:2" x14ac:dyDescent="0.25">
      <c r="B222" s="18" t="s">
        <v>167</v>
      </c>
    </row>
    <row r="223" spans="2:2" x14ac:dyDescent="0.25">
      <c r="B223" s="19" t="s">
        <v>199</v>
      </c>
    </row>
    <row r="224" spans="2:2" x14ac:dyDescent="0.25">
      <c r="B224" s="18" t="s">
        <v>200</v>
      </c>
    </row>
    <row r="225" spans="2:2" x14ac:dyDescent="0.25">
      <c r="B225" s="19" t="s">
        <v>106</v>
      </c>
    </row>
    <row r="226" spans="2:2" x14ac:dyDescent="0.25">
      <c r="B226" s="18" t="s">
        <v>201</v>
      </c>
    </row>
    <row r="227" spans="2:2" x14ac:dyDescent="0.25">
      <c r="B227" s="19" t="s">
        <v>202</v>
      </c>
    </row>
    <row r="228" spans="2:2" x14ac:dyDescent="0.25">
      <c r="B228" s="18" t="s">
        <v>203</v>
      </c>
    </row>
    <row r="229" spans="2:2" x14ac:dyDescent="0.25">
      <c r="B229" s="19" t="s">
        <v>204</v>
      </c>
    </row>
    <row r="230" spans="2:2" x14ac:dyDescent="0.25">
      <c r="B230" s="18" t="s">
        <v>205</v>
      </c>
    </row>
    <row r="231" spans="2:2" x14ac:dyDescent="0.25">
      <c r="B231" s="19" t="s">
        <v>206</v>
      </c>
    </row>
    <row r="232" spans="2:2" x14ac:dyDescent="0.25">
      <c r="B232" s="18" t="s">
        <v>207</v>
      </c>
    </row>
    <row r="233" spans="2:2" x14ac:dyDescent="0.25">
      <c r="B233" s="19" t="s">
        <v>208</v>
      </c>
    </row>
    <row r="234" spans="2:2" x14ac:dyDescent="0.25">
      <c r="B234" s="18" t="s">
        <v>159</v>
      </c>
    </row>
    <row r="235" spans="2:2" x14ac:dyDescent="0.25">
      <c r="B235" s="19" t="s">
        <v>158</v>
      </c>
    </row>
    <row r="236" spans="2:2" x14ac:dyDescent="0.25">
      <c r="B236" s="18" t="s">
        <v>209</v>
      </c>
    </row>
    <row r="237" spans="2:2" x14ac:dyDescent="0.25">
      <c r="B237" s="19" t="s">
        <v>210</v>
      </c>
    </row>
    <row r="238" spans="2:2" x14ac:dyDescent="0.25">
      <c r="B238" s="18" t="s">
        <v>211</v>
      </c>
    </row>
    <row r="239" spans="2:2" x14ac:dyDescent="0.25">
      <c r="B239" s="19" t="s">
        <v>212</v>
      </c>
    </row>
    <row r="240" spans="2:2" x14ac:dyDescent="0.25">
      <c r="B240" s="18" t="s">
        <v>126</v>
      </c>
    </row>
    <row r="241" spans="2:2" x14ac:dyDescent="0.25">
      <c r="B241" s="19" t="s">
        <v>213</v>
      </c>
    </row>
    <row r="242" spans="2:2" x14ac:dyDescent="0.25">
      <c r="B242" s="18" t="s">
        <v>133</v>
      </c>
    </row>
    <row r="243" spans="2:2" x14ac:dyDescent="0.25">
      <c r="B243" s="19" t="s">
        <v>214</v>
      </c>
    </row>
    <row r="244" spans="2:2" x14ac:dyDescent="0.25">
      <c r="B244" s="18" t="s">
        <v>67</v>
      </c>
    </row>
    <row r="245" spans="2:2" x14ac:dyDescent="0.25">
      <c r="B245" s="19" t="s">
        <v>55</v>
      </c>
    </row>
    <row r="246" spans="2:2" x14ac:dyDescent="0.25">
      <c r="B246" s="18" t="s">
        <v>143</v>
      </c>
    </row>
    <row r="247" spans="2:2" x14ac:dyDescent="0.25">
      <c r="B247" s="19" t="s">
        <v>151</v>
      </c>
    </row>
    <row r="248" spans="2:2" x14ac:dyDescent="0.25">
      <c r="B248" s="18" t="s">
        <v>183</v>
      </c>
    </row>
    <row r="249" spans="2:2" x14ac:dyDescent="0.25">
      <c r="B249" s="19" t="s">
        <v>110</v>
      </c>
    </row>
    <row r="250" spans="2:2" x14ac:dyDescent="0.25">
      <c r="B250" s="18" t="s">
        <v>190</v>
      </c>
    </row>
    <row r="251" spans="2:2" x14ac:dyDescent="0.25">
      <c r="B251" s="19" t="s">
        <v>198</v>
      </c>
    </row>
    <row r="252" spans="2:2" x14ac:dyDescent="0.25">
      <c r="B252" s="18" t="s">
        <v>215</v>
      </c>
    </row>
    <row r="253" spans="2:2" x14ac:dyDescent="0.25">
      <c r="B253" s="19" t="s">
        <v>40</v>
      </c>
    </row>
    <row r="254" spans="2:2" x14ac:dyDescent="0.25">
      <c r="B254" s="18" t="s">
        <v>30</v>
      </c>
    </row>
    <row r="255" spans="2:2" x14ac:dyDescent="0.25">
      <c r="B255" s="19" t="s">
        <v>216</v>
      </c>
    </row>
    <row r="256" spans="2:2" x14ac:dyDescent="0.25">
      <c r="B256" s="18" t="s">
        <v>119</v>
      </c>
    </row>
    <row r="257" spans="2:2" x14ac:dyDescent="0.25">
      <c r="B257" s="19" t="s">
        <v>161</v>
      </c>
    </row>
    <row r="258" spans="2:2" x14ac:dyDescent="0.25">
      <c r="B258" s="18" t="s">
        <v>194</v>
      </c>
    </row>
    <row r="259" spans="2:2" x14ac:dyDescent="0.25">
      <c r="B259" s="19" t="s">
        <v>144</v>
      </c>
    </row>
    <row r="260" spans="2:2" x14ac:dyDescent="0.25">
      <c r="B260" s="18" t="s">
        <v>125</v>
      </c>
    </row>
    <row r="261" spans="2:2" x14ac:dyDescent="0.25">
      <c r="B261" s="19" t="s">
        <v>78</v>
      </c>
    </row>
    <row r="262" spans="2:2" x14ac:dyDescent="0.25">
      <c r="B262" s="18" t="s">
        <v>189</v>
      </c>
    </row>
    <row r="263" spans="2:2" x14ac:dyDescent="0.25">
      <c r="B263" s="19" t="s">
        <v>28</v>
      </c>
    </row>
    <row r="264" spans="2:2" x14ac:dyDescent="0.25">
      <c r="B264" s="18" t="s">
        <v>90</v>
      </c>
    </row>
    <row r="265" spans="2:2" x14ac:dyDescent="0.25">
      <c r="B265" s="19" t="s">
        <v>18</v>
      </c>
    </row>
    <row r="266" spans="2:2" x14ac:dyDescent="0.25">
      <c r="B266" s="18" t="s">
        <v>217</v>
      </c>
    </row>
    <row r="267" spans="2:2" x14ac:dyDescent="0.25">
      <c r="B267" s="19" t="s">
        <v>98</v>
      </c>
    </row>
    <row r="268" spans="2:2" x14ac:dyDescent="0.25">
      <c r="B268" s="18" t="s">
        <v>130</v>
      </c>
    </row>
    <row r="269" spans="2:2" x14ac:dyDescent="0.25">
      <c r="B269" s="19" t="s">
        <v>95</v>
      </c>
    </row>
    <row r="270" spans="2:2" x14ac:dyDescent="0.25">
      <c r="B270" s="18" t="s">
        <v>195</v>
      </c>
    </row>
    <row r="271" spans="2:2" x14ac:dyDescent="0.25">
      <c r="B271" s="19" t="s">
        <v>185</v>
      </c>
    </row>
    <row r="272" spans="2:2" x14ac:dyDescent="0.25">
      <c r="B272" s="18" t="s">
        <v>218</v>
      </c>
    </row>
    <row r="273" spans="2:2" x14ac:dyDescent="0.25">
      <c r="B273" s="19" t="s">
        <v>16</v>
      </c>
    </row>
    <row r="274" spans="2:2" x14ac:dyDescent="0.25">
      <c r="B274" s="18" t="s">
        <v>21</v>
      </c>
    </row>
    <row r="275" spans="2:2" x14ac:dyDescent="0.25">
      <c r="B275" s="19" t="s">
        <v>21</v>
      </c>
    </row>
    <row r="276" spans="2:2" x14ac:dyDescent="0.25">
      <c r="B276" s="18" t="s">
        <v>219</v>
      </c>
    </row>
    <row r="277" spans="2:2" x14ac:dyDescent="0.25">
      <c r="B277" s="19" t="s">
        <v>220</v>
      </c>
    </row>
    <row r="278" spans="2:2" x14ac:dyDescent="0.25">
      <c r="B278" s="18" t="s">
        <v>174</v>
      </c>
    </row>
    <row r="279" spans="2:2" x14ac:dyDescent="0.25">
      <c r="B279" s="19" t="s">
        <v>163</v>
      </c>
    </row>
    <row r="280" spans="2:2" x14ac:dyDescent="0.25">
      <c r="B280" s="18" t="s">
        <v>221</v>
      </c>
    </row>
    <row r="281" spans="2:2" x14ac:dyDescent="0.25">
      <c r="B281" s="19" t="s">
        <v>222</v>
      </c>
    </row>
    <row r="282" spans="2:2" x14ac:dyDescent="0.25">
      <c r="B282" s="18" t="s">
        <v>166</v>
      </c>
    </row>
    <row r="283" spans="2:2" x14ac:dyDescent="0.25">
      <c r="B283" s="19" t="s">
        <v>223</v>
      </c>
    </row>
    <row r="284" spans="2:2" x14ac:dyDescent="0.25">
      <c r="B284" s="18" t="s">
        <v>224</v>
      </c>
    </row>
    <row r="285" spans="2:2" x14ac:dyDescent="0.25">
      <c r="B285" s="19" t="s">
        <v>38</v>
      </c>
    </row>
    <row r="286" spans="2:2" x14ac:dyDescent="0.25">
      <c r="B286" s="18" t="s">
        <v>61</v>
      </c>
    </row>
    <row r="287" spans="2:2" x14ac:dyDescent="0.25">
      <c r="B287" s="19" t="s">
        <v>225</v>
      </c>
    </row>
    <row r="288" spans="2:2" x14ac:dyDescent="0.25">
      <c r="B288" s="18" t="s">
        <v>226</v>
      </c>
    </row>
    <row r="289" spans="2:2" x14ac:dyDescent="0.25">
      <c r="B289" s="19" t="s">
        <v>227</v>
      </c>
    </row>
    <row r="290" spans="2:2" x14ac:dyDescent="0.25">
      <c r="B290" s="18" t="s">
        <v>228</v>
      </c>
    </row>
    <row r="291" spans="2:2" x14ac:dyDescent="0.25">
      <c r="B291" s="19" t="s">
        <v>192</v>
      </c>
    </row>
    <row r="292" spans="2:2" x14ac:dyDescent="0.25">
      <c r="B292" s="18" t="s">
        <v>229</v>
      </c>
    </row>
    <row r="293" spans="2:2" x14ac:dyDescent="0.25">
      <c r="B293" s="19" t="s">
        <v>230</v>
      </c>
    </row>
    <row r="294" spans="2:2" x14ac:dyDescent="0.25">
      <c r="B294" s="18" t="s">
        <v>231</v>
      </c>
    </row>
    <row r="295" spans="2:2" x14ac:dyDescent="0.25">
      <c r="B295" s="19" t="s">
        <v>140</v>
      </c>
    </row>
    <row r="296" spans="2:2" x14ac:dyDescent="0.25">
      <c r="B296" s="18" t="s">
        <v>232</v>
      </c>
    </row>
    <row r="297" spans="2:2" x14ac:dyDescent="0.25">
      <c r="B297" s="19" t="s">
        <v>47</v>
      </c>
    </row>
    <row r="298" spans="2:2" x14ac:dyDescent="0.25">
      <c r="B298" s="18" t="s">
        <v>233</v>
      </c>
    </row>
    <row r="299" spans="2:2" x14ac:dyDescent="0.25">
      <c r="B299" s="19" t="s">
        <v>234</v>
      </c>
    </row>
    <row r="300" spans="2:2" x14ac:dyDescent="0.25">
      <c r="B300" s="18" t="s">
        <v>137</v>
      </c>
    </row>
    <row r="301" spans="2:2" x14ac:dyDescent="0.25">
      <c r="B301" s="19" t="s">
        <v>104</v>
      </c>
    </row>
    <row r="302" spans="2:2" x14ac:dyDescent="0.25">
      <c r="B302" s="18" t="s">
        <v>176</v>
      </c>
    </row>
    <row r="303" spans="2:2" x14ac:dyDescent="0.25">
      <c r="B303" s="19" t="s">
        <v>235</v>
      </c>
    </row>
    <row r="304" spans="2:2" x14ac:dyDescent="0.25">
      <c r="B304" s="18" t="s">
        <v>236</v>
      </c>
    </row>
    <row r="305" spans="2:2" x14ac:dyDescent="0.25">
      <c r="B305" s="19" t="s">
        <v>32</v>
      </c>
    </row>
    <row r="306" spans="2:2" x14ac:dyDescent="0.25">
      <c r="B306" s="18" t="s">
        <v>237</v>
      </c>
    </row>
    <row r="307" spans="2:2" x14ac:dyDescent="0.25">
      <c r="B307" s="19" t="s">
        <v>238</v>
      </c>
    </row>
    <row r="308" spans="2:2" x14ac:dyDescent="0.25">
      <c r="B308" s="18" t="s">
        <v>239</v>
      </c>
    </row>
    <row r="309" spans="2:2" x14ac:dyDescent="0.25">
      <c r="B309" s="19" t="s">
        <v>240</v>
      </c>
    </row>
    <row r="310" spans="2:2" x14ac:dyDescent="0.25">
      <c r="B310" s="18" t="s">
        <v>241</v>
      </c>
    </row>
    <row r="311" spans="2:2" x14ac:dyDescent="0.25">
      <c r="B311" s="19" t="s">
        <v>242</v>
      </c>
    </row>
    <row r="312" spans="2:2" x14ac:dyDescent="0.25">
      <c r="B312" s="18" t="s">
        <v>36</v>
      </c>
    </row>
    <row r="313" spans="2:2" x14ac:dyDescent="0.25">
      <c r="B313" s="19" t="s">
        <v>84</v>
      </c>
    </row>
    <row r="314" spans="2:2" x14ac:dyDescent="0.25">
      <c r="B314" s="18" t="s">
        <v>243</v>
      </c>
    </row>
    <row r="315" spans="2:2" x14ac:dyDescent="0.25">
      <c r="B315" s="19" t="s">
        <v>244</v>
      </c>
    </row>
    <row r="316" spans="2:2" x14ac:dyDescent="0.25">
      <c r="B316" s="18" t="s">
        <v>245</v>
      </c>
    </row>
    <row r="317" spans="2:2" x14ac:dyDescent="0.25">
      <c r="B317" s="19" t="s">
        <v>34</v>
      </c>
    </row>
    <row r="318" spans="2:2" x14ac:dyDescent="0.25">
      <c r="B318" s="18" t="s">
        <v>246</v>
      </c>
    </row>
    <row r="319" spans="2:2" x14ac:dyDescent="0.25">
      <c r="B319" s="19" t="s">
        <v>247</v>
      </c>
    </row>
    <row r="320" spans="2:2" x14ac:dyDescent="0.25">
      <c r="B320" s="18" t="s">
        <v>248</v>
      </c>
    </row>
    <row r="321" spans="2:2" x14ac:dyDescent="0.25">
      <c r="B321" s="19" t="s">
        <v>249</v>
      </c>
    </row>
    <row r="322" spans="2:2" x14ac:dyDescent="0.25">
      <c r="B322" s="18" t="s">
        <v>250</v>
      </c>
    </row>
    <row r="323" spans="2:2" x14ac:dyDescent="0.25">
      <c r="B323" s="19" t="s">
        <v>251</v>
      </c>
    </row>
  </sheetData>
  <sheetProtection sort="0" autoFilter="0" pivotTables="0"/>
  <dataValidations count="2">
    <dataValidation type="list" allowBlank="1" showInputMessage="1" showErrorMessage="1" sqref="E3:E112">
      <formula1>"Z,M"</formula1>
    </dataValidation>
    <dataValidation allowBlank="1" sqref="B3:B4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00B050"/>
  </sheetPr>
  <dimension ref="A1:V380"/>
  <sheetViews>
    <sheetView tabSelected="1"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9.85546875" customWidth="1"/>
    <col min="2" max="2" width="20.42578125" customWidth="1"/>
    <col min="3" max="3" width="9.140625" bestFit="1" customWidth="1"/>
    <col min="4" max="4" width="25.28515625" bestFit="1" customWidth="1"/>
    <col min="5" max="5" width="9.28515625" customWidth="1"/>
    <col min="6" max="6" width="9.5703125" customWidth="1"/>
    <col min="7" max="7" width="17" customWidth="1"/>
    <col min="8" max="8" width="9.42578125" style="6" customWidth="1"/>
    <col min="9" max="9" width="11.42578125" customWidth="1"/>
    <col min="10" max="10" width="13.42578125" style="9" bestFit="1" customWidth="1"/>
    <col min="11" max="11" width="15.140625" bestFit="1" customWidth="1"/>
    <col min="12" max="12" width="12.7109375" bestFit="1" customWidth="1"/>
    <col min="14" max="14" width="12.28515625" bestFit="1" customWidth="1"/>
    <col min="15" max="15" width="4.5703125" bestFit="1" customWidth="1"/>
  </cols>
  <sheetData>
    <row r="1" spans="1:2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272</v>
      </c>
      <c r="H1" s="5" t="s">
        <v>7</v>
      </c>
      <c r="I1" s="15" t="s">
        <v>8</v>
      </c>
      <c r="J1" s="7" t="s">
        <v>9</v>
      </c>
      <c r="K1" s="4" t="s">
        <v>271</v>
      </c>
      <c r="L1" s="4" t="s">
        <v>11</v>
      </c>
      <c r="M1" s="16"/>
      <c r="N1" s="14" t="s">
        <v>12</v>
      </c>
      <c r="O1" s="17">
        <v>0</v>
      </c>
      <c r="P1" s="27">
        <v>1.1574074074074073E-4</v>
      </c>
      <c r="Q1" s="16"/>
      <c r="R1" s="16"/>
      <c r="S1" s="16"/>
      <c r="T1" s="16"/>
      <c r="U1" s="16"/>
      <c r="V1" s="16"/>
    </row>
    <row r="2" spans="1:22" x14ac:dyDescent="0.25">
      <c r="A2" s="9">
        <v>101</v>
      </c>
      <c r="B2" s="9" t="s">
        <v>316</v>
      </c>
      <c r="C2" s="9">
        <v>1984</v>
      </c>
      <c r="D2" s="9" t="s">
        <v>317</v>
      </c>
      <c r="E2" s="10" t="s">
        <v>20</v>
      </c>
      <c r="F2" s="11">
        <v>1.1805555555555541E-2</v>
      </c>
      <c r="G2" s="11">
        <f>VLOOKUP(Tabulka1[[#This Row],[startovní číslo]],Tabulka13[],5,0)+$O$1</f>
        <v>2.0057870370370368E-2</v>
      </c>
      <c r="H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8.2523148148148269E-3</v>
      </c>
      <c r="I2" s="13" t="str">
        <f>IF(Tabulka1[[#This Row],[Pohlaví M/Z]]="Z",VLOOKUP(Tabulka1[[#This Row],[Ročník]],Tabulka3[],2,0),VLOOKUP(Tabulka1[[#This Row],[Ročník]],Tabulka3[],3,0))</f>
        <v>M20</v>
      </c>
      <c r="J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2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L2" s="8">
        <f>IF(ISERROR(RANK(Tabulka1[[#This Row],[výsledný čas]],Tabulka1[výsledný čas],1)),"",RANK(Tabulka1[[#This Row],[výsledný čas]],Tabulka1[výsledný čas],1))</f>
        <v>1</v>
      </c>
    </row>
    <row r="3" spans="1:22" x14ac:dyDescent="0.25">
      <c r="A3" s="9">
        <v>110</v>
      </c>
      <c r="B3" s="9" t="s">
        <v>36</v>
      </c>
      <c r="C3" s="9">
        <v>1988</v>
      </c>
      <c r="D3" s="9" t="s">
        <v>312</v>
      </c>
      <c r="E3" s="10" t="s">
        <v>20</v>
      </c>
      <c r="F3" s="11">
        <v>1.284722222222214E-2</v>
      </c>
      <c r="G3" s="11">
        <f>VLOOKUP(Tabulka1[[#This Row],[startovní číslo]],Tabulka13[],5,0)+$O$1</f>
        <v>2.148148148148148E-2</v>
      </c>
      <c r="H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8.6342592592593397E-3</v>
      </c>
      <c r="I3" s="13" t="str">
        <f>IF(Tabulka1[[#This Row],[Pohlaví M/Z]]="Z",VLOOKUP(Tabulka1[[#This Row],[Ročník]],Tabulka3[],2,0),VLOOKUP(Tabulka1[[#This Row],[Ročník]],Tabulka3[],3,0))</f>
        <v>M20</v>
      </c>
      <c r="J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3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L3" s="8">
        <f>IF(ISERROR(RANK(Tabulka1[[#This Row],[výsledný čas]],Tabulka1[výsledný čas],1)),"",RANK(Tabulka1[[#This Row],[výsledný čas]],Tabulka1[výsledný čas],1))</f>
        <v>2</v>
      </c>
    </row>
    <row r="4" spans="1:22" x14ac:dyDescent="0.25">
      <c r="A4" s="9">
        <v>50</v>
      </c>
      <c r="B4" s="9" t="s">
        <v>32</v>
      </c>
      <c r="C4" s="9">
        <v>1979</v>
      </c>
      <c r="D4" s="9" t="s">
        <v>33</v>
      </c>
      <c r="E4" s="10" t="s">
        <v>20</v>
      </c>
      <c r="F4" s="11">
        <f>P$1*A:A</f>
        <v>5.7870370370370367E-3</v>
      </c>
      <c r="G4" s="11">
        <f>VLOOKUP(Tabulka1[[#This Row],[startovní číslo]],Tabulka13[],5,0)+$O$1</f>
        <v>1.4490740740740742E-2</v>
      </c>
      <c r="H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8.7037037037037048E-3</v>
      </c>
      <c r="I4" s="13" t="str">
        <f>IF(Tabulka1[[#This Row],[Pohlaví M/Z]]="Z",VLOOKUP(Tabulka1[[#This Row],[Ročník]],Tabulka3[],2,0),VLOOKUP(Tabulka1[[#This Row],[Ročník]],Tabulka3[],3,0))</f>
        <v>M20</v>
      </c>
      <c r="J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4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L4" s="8">
        <f>IF(ISERROR(RANK(Tabulka1[[#This Row],[výsledný čas]],Tabulka1[výsledný čas],1)),"",RANK(Tabulka1[[#This Row],[výsledný čas]],Tabulka1[výsledný čas],1))</f>
        <v>3</v>
      </c>
    </row>
    <row r="5" spans="1:22" x14ac:dyDescent="0.25">
      <c r="A5" s="9">
        <v>2</v>
      </c>
      <c r="B5" s="9" t="s">
        <v>30</v>
      </c>
      <c r="C5" s="9">
        <v>1983</v>
      </c>
      <c r="D5" s="9" t="s">
        <v>31</v>
      </c>
      <c r="E5" s="10" t="s">
        <v>20</v>
      </c>
      <c r="F5" s="11">
        <v>2.3148148148148146E-4</v>
      </c>
      <c r="G5" s="11">
        <f>VLOOKUP(Tabulka1[[#This Row],[startovní číslo]],Tabulka13[],5,0)+$O$1</f>
        <v>9.0856481481481483E-3</v>
      </c>
      <c r="H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8.8541666666666664E-3</v>
      </c>
      <c r="I5" s="13" t="str">
        <f>IF(Tabulka1[[#This Row],[Pohlaví M/Z]]="Z",VLOOKUP(Tabulka1[[#This Row],[Ročník]],Tabulka3[],2,0),VLOOKUP(Tabulka1[[#This Row],[Ročník]],Tabulka3[],3,0))</f>
        <v>M20</v>
      </c>
      <c r="J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5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L5" s="8">
        <f>IF(ISERROR(RANK(Tabulka1[[#This Row],[výsledný čas]],Tabulka1[výsledný čas],1)),"",RANK(Tabulka1[[#This Row],[výsledný čas]],Tabulka1[výsledný čas],1))</f>
        <v>4</v>
      </c>
    </row>
    <row r="6" spans="1:22" x14ac:dyDescent="0.25">
      <c r="A6" s="9">
        <v>113</v>
      </c>
      <c r="B6" s="9" t="s">
        <v>283</v>
      </c>
      <c r="C6" s="9">
        <v>1990</v>
      </c>
      <c r="D6" s="9" t="s">
        <v>284</v>
      </c>
      <c r="E6" s="10" t="s">
        <v>20</v>
      </c>
      <c r="F6" s="11">
        <v>1.3194444444444441E-2</v>
      </c>
      <c r="G6" s="11">
        <f>VLOOKUP(Tabulka1[[#This Row],[startovní číslo]],Tabulka13[],5,0)+$O$1</f>
        <v>2.207175925925926E-2</v>
      </c>
      <c r="H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8.8773148148148188E-3</v>
      </c>
      <c r="I6" s="13" t="str">
        <f>IF(Tabulka1[[#This Row],[Pohlaví M/Z]]="Z",VLOOKUP(Tabulka1[[#This Row],[Ročník]],Tabulka3[],2,0),VLOOKUP(Tabulka1[[#This Row],[Ročník]],Tabulka3[],3,0))</f>
        <v>M20</v>
      </c>
      <c r="J6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6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L6" s="8">
        <f>IF(ISERROR(RANK(Tabulka1[[#This Row],[výsledný čas]],Tabulka1[výsledný čas],1)),"",RANK(Tabulka1[[#This Row],[výsledný čas]],Tabulka1[výsledný čas],1))</f>
        <v>5</v>
      </c>
    </row>
    <row r="7" spans="1:22" x14ac:dyDescent="0.25">
      <c r="A7" s="9">
        <v>49</v>
      </c>
      <c r="B7" s="9" t="s">
        <v>38</v>
      </c>
      <c r="C7" s="9">
        <v>1980</v>
      </c>
      <c r="D7" s="9" t="s">
        <v>337</v>
      </c>
      <c r="E7" s="10" t="s">
        <v>20</v>
      </c>
      <c r="F7" s="11">
        <f>P$1*A:A</f>
        <v>5.6712962962962958E-3</v>
      </c>
      <c r="G7" s="11">
        <f>VLOOKUP(Tabulka1[[#This Row],[startovní číslo]],Tabulka13[],5,0)+$O$1</f>
        <v>1.486111111111111E-2</v>
      </c>
      <c r="H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9.1898148148148139E-3</v>
      </c>
      <c r="I7" s="13" t="str">
        <f>IF(Tabulka1[[#This Row],[Pohlaví M/Z]]="Z",VLOOKUP(Tabulka1[[#This Row],[Ročník]],Tabulka3[],2,0),VLOOKUP(Tabulka1[[#This Row],[Ročník]],Tabulka3[],3,0))</f>
        <v>M20</v>
      </c>
      <c r="J7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7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L7" s="8">
        <f>IF(ISERROR(RANK(Tabulka1[[#This Row],[výsledný čas]],Tabulka1[výsledný čas],1)),"",RANK(Tabulka1[[#This Row],[výsledný čas]],Tabulka1[výsledný čas],1))</f>
        <v>6</v>
      </c>
    </row>
    <row r="8" spans="1:22" x14ac:dyDescent="0.25">
      <c r="A8" s="9">
        <v>40</v>
      </c>
      <c r="B8" s="9" t="s">
        <v>40</v>
      </c>
      <c r="C8" s="9">
        <v>1979</v>
      </c>
      <c r="D8" s="9" t="s">
        <v>284</v>
      </c>
      <c r="E8" s="10" t="s">
        <v>20</v>
      </c>
      <c r="F8" s="11">
        <v>4.6296296296296302E-3</v>
      </c>
      <c r="G8" s="11">
        <f>VLOOKUP(Tabulka1[[#This Row],[startovní číslo]],Tabulka13[],5,0)+$O$1</f>
        <v>1.4016203703703704E-2</v>
      </c>
      <c r="H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9.386574074074075E-3</v>
      </c>
      <c r="I8" s="13" t="str">
        <f>IF(Tabulka1[[#This Row],[Pohlaví M/Z]]="Z",VLOOKUP(Tabulka1[[#This Row],[Ročník]],Tabulka3[],2,0),VLOOKUP(Tabulka1[[#This Row],[Ročník]],Tabulka3[],3,0))</f>
        <v>M20</v>
      </c>
      <c r="J8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8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L8" s="8">
        <f>IF(ISERROR(RANK(Tabulka1[[#This Row],[výsledný čas]],Tabulka1[výsledný čas],1)),"",RANK(Tabulka1[[#This Row],[výsledný čas]],Tabulka1[výsledný čas],1))</f>
        <v>7</v>
      </c>
    </row>
    <row r="9" spans="1:22" x14ac:dyDescent="0.25">
      <c r="A9" s="9">
        <v>79</v>
      </c>
      <c r="B9" s="9" t="s">
        <v>242</v>
      </c>
      <c r="C9" s="9">
        <v>1981</v>
      </c>
      <c r="D9" s="9" t="s">
        <v>380</v>
      </c>
      <c r="E9" s="10" t="s">
        <v>20</v>
      </c>
      <c r="F9" s="11">
        <f>P$1*A:A</f>
        <v>9.1435185185185178E-3</v>
      </c>
      <c r="G9" s="11">
        <f>VLOOKUP(Tabulka1[[#This Row],[startovní číslo]],Tabulka13[],5,0)+$O$1</f>
        <v>1.8587962962962962E-2</v>
      </c>
      <c r="H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9.4444444444444445E-3</v>
      </c>
      <c r="I9" s="13" t="str">
        <f>IF(Tabulka1[[#This Row],[Pohlaví M/Z]]="Z",VLOOKUP(Tabulka1[[#This Row],[Ročník]],Tabulka3[],2,0),VLOOKUP(Tabulka1[[#This Row],[Ročník]],Tabulka3[],3,0))</f>
        <v>M20</v>
      </c>
      <c r="J9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9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L9" s="8">
        <f>IF(ISERROR(RANK(Tabulka1[[#This Row],[výsledný čas]],Tabulka1[výsledný čas],1)),"",RANK(Tabulka1[[#This Row],[výsledný čas]],Tabulka1[výsledný čas],1))</f>
        <v>8</v>
      </c>
    </row>
    <row r="10" spans="1:22" x14ac:dyDescent="0.25">
      <c r="A10" s="9">
        <v>14</v>
      </c>
      <c r="B10" s="9" t="s">
        <v>78</v>
      </c>
      <c r="C10" s="9">
        <v>1976</v>
      </c>
      <c r="D10" s="9" t="s">
        <v>297</v>
      </c>
      <c r="E10" s="10" t="s">
        <v>20</v>
      </c>
      <c r="F10" s="11">
        <v>1.6203703703703701E-3</v>
      </c>
      <c r="G10" s="11">
        <f>VLOOKUP(Tabulka1[[#This Row],[startovní číslo]],Tabulka13[],5,0)+$O$1</f>
        <v>1.119212962962963E-2</v>
      </c>
      <c r="H1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9.571759259259259E-3</v>
      </c>
      <c r="I10" s="13" t="str">
        <f>IF(Tabulka1[[#This Row],[Pohlaví M/Z]]="Z",VLOOKUP(Tabulka1[[#This Row],[Ročník]],Tabulka3[],2,0),VLOOKUP(Tabulka1[[#This Row],[Ročník]],Tabulka3[],3,0))</f>
        <v>M40</v>
      </c>
      <c r="J10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0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L10" s="8">
        <f>IF(ISERROR(RANK(Tabulka1[[#This Row],[výsledný čas]],Tabulka1[výsledný čas],1)),"",RANK(Tabulka1[[#This Row],[výsledný čas]],Tabulka1[výsledný čas],1))</f>
        <v>9</v>
      </c>
    </row>
    <row r="11" spans="1:22" x14ac:dyDescent="0.25">
      <c r="A11" s="9">
        <v>82</v>
      </c>
      <c r="B11" s="9" t="s">
        <v>381</v>
      </c>
      <c r="C11" s="9">
        <v>1982</v>
      </c>
      <c r="D11" s="9" t="s">
        <v>382</v>
      </c>
      <c r="E11" s="10" t="s">
        <v>20</v>
      </c>
      <c r="F11" s="11">
        <f>P$1*A:A</f>
        <v>9.4907407407407406E-3</v>
      </c>
      <c r="G11" s="11">
        <f>VLOOKUP(Tabulka1[[#This Row],[startovní číslo]],Tabulka13[],5,0)+$O$1</f>
        <v>1.9224537037037037E-2</v>
      </c>
      <c r="H1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9.7337962962962959E-3</v>
      </c>
      <c r="I11" s="13" t="str">
        <f>IF(Tabulka1[[#This Row],[Pohlaví M/Z]]="Z",VLOOKUP(Tabulka1[[#This Row],[Ročník]],Tabulka3[],2,0),VLOOKUP(Tabulka1[[#This Row],[Ročník]],Tabulka3[],3,0))</f>
        <v>M20</v>
      </c>
      <c r="J11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11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L11" s="8">
        <f>IF(ISERROR(RANK(Tabulka1[[#This Row],[výsledný čas]],Tabulka1[výsledný čas],1)),"",RANK(Tabulka1[[#This Row],[výsledný čas]],Tabulka1[výsledný čas],1))</f>
        <v>10</v>
      </c>
    </row>
    <row r="12" spans="1:22" x14ac:dyDescent="0.25">
      <c r="A12" s="9">
        <v>80</v>
      </c>
      <c r="B12" s="9" t="s">
        <v>293</v>
      </c>
      <c r="C12" s="9">
        <v>1982</v>
      </c>
      <c r="D12" s="9" t="s">
        <v>294</v>
      </c>
      <c r="E12" s="10" t="s">
        <v>15</v>
      </c>
      <c r="F12" s="11">
        <f>P$1*A:A</f>
        <v>9.2592592592592587E-3</v>
      </c>
      <c r="G12" s="11">
        <f>VLOOKUP(Tabulka1[[#This Row],[startovní číslo]],Tabulka13[],5,0)+$O$1</f>
        <v>1.9039351851851852E-2</v>
      </c>
      <c r="H1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9.7800925925925937E-3</v>
      </c>
      <c r="I12" s="13" t="str">
        <f>IF(Tabulka1[[#This Row],[Pohlaví M/Z]]="Z",VLOOKUP(Tabulka1[[#This Row],[Ročník]],Tabulka3[],2,0),VLOOKUP(Tabulka1[[#This Row],[Ročník]],Tabulka3[],3,0))</f>
        <v>Z35</v>
      </c>
      <c r="J1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2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L12" s="8">
        <f>IF(ISERROR(RANK(Tabulka1[[#This Row],[výsledný čas]],Tabulka1[výsledný čas],1)),"",RANK(Tabulka1[[#This Row],[výsledný čas]],Tabulka1[výsledný čas],1))</f>
        <v>11</v>
      </c>
    </row>
    <row r="13" spans="1:22" x14ac:dyDescent="0.25">
      <c r="A13" s="9">
        <v>81</v>
      </c>
      <c r="B13" s="9" t="s">
        <v>291</v>
      </c>
      <c r="C13" s="9">
        <v>1977</v>
      </c>
      <c r="D13" s="9" t="s">
        <v>292</v>
      </c>
      <c r="E13" s="10" t="s">
        <v>20</v>
      </c>
      <c r="F13" s="11">
        <f>P$1*A:A</f>
        <v>9.3749999999999997E-3</v>
      </c>
      <c r="G13" s="11">
        <f>VLOOKUP(Tabulka1[[#This Row],[startovní číslo]],Tabulka13[],5,0)+$O$1</f>
        <v>1.9351851851851853E-2</v>
      </c>
      <c r="H1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9.9768518518518531E-3</v>
      </c>
      <c r="I13" s="13" t="str">
        <f>IF(Tabulka1[[#This Row],[Pohlaví M/Z]]="Z",VLOOKUP(Tabulka1[[#This Row],[Ročník]],Tabulka3[],2,0),VLOOKUP(Tabulka1[[#This Row],[Ročník]],Tabulka3[],3,0))</f>
        <v>M40</v>
      </c>
      <c r="J1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3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L13" s="8">
        <f>IF(ISERROR(RANK(Tabulka1[[#This Row],[výsledný čas]],Tabulka1[výsledný čas],1)),"",RANK(Tabulka1[[#This Row],[výsledný čas]],Tabulka1[výsledný čas],1))</f>
        <v>12</v>
      </c>
    </row>
    <row r="14" spans="1:22" x14ac:dyDescent="0.25">
      <c r="A14" s="9">
        <v>74</v>
      </c>
      <c r="B14" s="9" t="s">
        <v>326</v>
      </c>
      <c r="C14" s="9">
        <v>1970</v>
      </c>
      <c r="D14" s="9" t="s">
        <v>327</v>
      </c>
      <c r="E14" s="10" t="s">
        <v>20</v>
      </c>
      <c r="F14" s="11">
        <f>P$1*A:A</f>
        <v>8.5648148148148133E-3</v>
      </c>
      <c r="G14" s="11">
        <f>VLOOKUP(Tabulka1[[#This Row],[startovní číslo]],Tabulka13[],5,0)+$O$1</f>
        <v>1.8634259259259257E-2</v>
      </c>
      <c r="H1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1.0069444444444443E-2</v>
      </c>
      <c r="I14" s="13" t="str">
        <f>IF(Tabulka1[[#This Row],[Pohlaví M/Z]]="Z",VLOOKUP(Tabulka1[[#This Row],[Ročník]],Tabulka3[],2,0),VLOOKUP(Tabulka1[[#This Row],[Ročník]],Tabulka3[],3,0))</f>
        <v>M40</v>
      </c>
      <c r="J1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4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L14" s="8">
        <f>IF(ISERROR(RANK(Tabulka1[[#This Row],[výsledný čas]],Tabulka1[výsledný čas],1)),"",RANK(Tabulka1[[#This Row],[výsledný čas]],Tabulka1[výsledný čas],1))</f>
        <v>13</v>
      </c>
    </row>
    <row r="15" spans="1:22" x14ac:dyDescent="0.25">
      <c r="A15" s="9">
        <v>109</v>
      </c>
      <c r="B15" s="9" t="s">
        <v>392</v>
      </c>
      <c r="C15" s="9">
        <v>1976</v>
      </c>
      <c r="D15" s="9" t="s">
        <v>393</v>
      </c>
      <c r="E15" s="10" t="s">
        <v>20</v>
      </c>
      <c r="F15" s="11">
        <v>1.2731481481481441E-2</v>
      </c>
      <c r="G15" s="11">
        <f>VLOOKUP(Tabulka1[[#This Row],[startovní číslo]],Tabulka13[],5,0)+$O$1</f>
        <v>2.2800925925925929E-2</v>
      </c>
      <c r="H1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1.0069444444444488E-2</v>
      </c>
      <c r="I15" s="13" t="str">
        <f>IF(Tabulka1[[#This Row],[Pohlaví M/Z]]="Z",VLOOKUP(Tabulka1[[#This Row],[Ročník]],Tabulka3[],2,0),VLOOKUP(Tabulka1[[#This Row],[Ročník]],Tabulka3[],3,0))</f>
        <v>M40</v>
      </c>
      <c r="J1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5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L15" s="8">
        <f>IF(ISERROR(RANK(Tabulka1[[#This Row],[výsledný čas]],Tabulka1[výsledný čas],1)),"",RANK(Tabulka1[[#This Row],[výsledný čas]],Tabulka1[výsledný čas],1))</f>
        <v>14</v>
      </c>
    </row>
    <row r="16" spans="1:22" x14ac:dyDescent="0.25">
      <c r="A16" s="9">
        <v>102</v>
      </c>
      <c r="B16" s="9" t="s">
        <v>390</v>
      </c>
      <c r="C16" s="9">
        <v>1981</v>
      </c>
      <c r="D16" s="9" t="s">
        <v>391</v>
      </c>
      <c r="E16" s="10" t="s">
        <v>20</v>
      </c>
      <c r="F16" s="11">
        <v>1.1921296296296241E-2</v>
      </c>
      <c r="G16" s="11">
        <f>VLOOKUP(Tabulka1[[#This Row],[startovní číslo]],Tabulka13[],5,0)+$O$1</f>
        <v>2.2013888888888888E-2</v>
      </c>
      <c r="H1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1.0092592592592648E-2</v>
      </c>
      <c r="I16" s="13" t="str">
        <f>IF(Tabulka1[[#This Row],[Pohlaví M/Z]]="Z",VLOOKUP(Tabulka1[[#This Row],[Ročník]],Tabulka3[],2,0),VLOOKUP(Tabulka1[[#This Row],[Ročník]],Tabulka3[],3,0))</f>
        <v>M20</v>
      </c>
      <c r="J16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16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L16" s="8">
        <f>IF(ISERROR(RANK(Tabulka1[[#This Row],[výsledný čas]],Tabulka1[výsledný čas],1)),"",RANK(Tabulka1[[#This Row],[výsledný čas]],Tabulka1[výsledný čas],1))</f>
        <v>15</v>
      </c>
    </row>
    <row r="17" spans="1:12" x14ac:dyDescent="0.25">
      <c r="A17" s="9">
        <v>59</v>
      </c>
      <c r="B17" s="9" t="s">
        <v>343</v>
      </c>
      <c r="C17" s="9">
        <v>1985</v>
      </c>
      <c r="D17" s="9" t="s">
        <v>344</v>
      </c>
      <c r="E17" s="10" t="s">
        <v>20</v>
      </c>
      <c r="F17" s="11">
        <f>P$1*A:A</f>
        <v>6.8287037037037032E-3</v>
      </c>
      <c r="G17" s="11">
        <f>VLOOKUP(Tabulka1[[#This Row],[startovní číslo]],Tabulka13[],5,0)+$O$1</f>
        <v>1.7025462962962961E-2</v>
      </c>
      <c r="H1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1.0196759259259258E-2</v>
      </c>
      <c r="I17" s="13" t="str">
        <f>IF(Tabulka1[[#This Row],[Pohlaví M/Z]]="Z",VLOOKUP(Tabulka1[[#This Row],[Ročník]],Tabulka3[],2,0),VLOOKUP(Tabulka1[[#This Row],[Ročník]],Tabulka3[],3,0))</f>
        <v>M20</v>
      </c>
      <c r="J17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17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L17" s="8">
        <f>IF(ISERROR(RANK(Tabulka1[[#This Row],[výsledný čas]],Tabulka1[výsledný čas],1)),"",RANK(Tabulka1[[#This Row],[výsledný čas]],Tabulka1[výsledný čas],1))</f>
        <v>16</v>
      </c>
    </row>
    <row r="18" spans="1:12" x14ac:dyDescent="0.25">
      <c r="A18" s="9">
        <v>17</v>
      </c>
      <c r="B18" s="9" t="s">
        <v>106</v>
      </c>
      <c r="C18" s="9">
        <v>1965</v>
      </c>
      <c r="D18" s="9" t="s">
        <v>360</v>
      </c>
      <c r="E18" s="10" t="s">
        <v>20</v>
      </c>
      <c r="F18" s="11">
        <v>1.9675925925925898E-3</v>
      </c>
      <c r="G18" s="11">
        <f>VLOOKUP(Tabulka1[[#This Row],[startovní číslo]],Tabulka13[],5,0)+$O$1</f>
        <v>1.2175925925925929E-2</v>
      </c>
      <c r="H1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1.0208333333333338E-2</v>
      </c>
      <c r="I18" s="13" t="str">
        <f>IF(Tabulka1[[#This Row],[Pohlaví M/Z]]="Z",VLOOKUP(Tabulka1[[#This Row],[Ročník]],Tabulka3[],2,0),VLOOKUP(Tabulka1[[#This Row],[Ročník]],Tabulka3[],3,0))</f>
        <v>M50</v>
      </c>
      <c r="J18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8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L18" s="8">
        <f>IF(ISERROR(RANK(Tabulka1[[#This Row],[výsledný čas]],Tabulka1[výsledný čas],1)),"",RANK(Tabulka1[[#This Row],[výsledný čas]],Tabulka1[výsledný čas],1))</f>
        <v>17</v>
      </c>
    </row>
    <row r="19" spans="1:12" x14ac:dyDescent="0.25">
      <c r="A19" s="9">
        <v>86</v>
      </c>
      <c r="B19" s="9" t="s">
        <v>84</v>
      </c>
      <c r="C19" s="9">
        <v>1975</v>
      </c>
      <c r="D19" s="9" t="s">
        <v>85</v>
      </c>
      <c r="E19" s="10" t="s">
        <v>20</v>
      </c>
      <c r="F19" s="11">
        <v>1.0069444444444442E-2</v>
      </c>
      <c r="G19" s="11">
        <f>VLOOKUP(Tabulka1[[#This Row],[startovní číslo]],Tabulka13[],5,0)+$O$1</f>
        <v>2.0393518518518519E-2</v>
      </c>
      <c r="H1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1.0324074074074078E-2</v>
      </c>
      <c r="I19" s="13" t="str">
        <f>IF(Tabulka1[[#This Row],[Pohlaví M/Z]]="Z",VLOOKUP(Tabulka1[[#This Row],[Ročník]],Tabulka3[],2,0),VLOOKUP(Tabulka1[[#This Row],[Ročník]],Tabulka3[],3,0))</f>
        <v>M40</v>
      </c>
      <c r="J19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9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L19" s="8">
        <f>IF(ISERROR(RANK(Tabulka1[[#This Row],[výsledný čas]],Tabulka1[výsledný čas],1)),"",RANK(Tabulka1[[#This Row],[výsledný čas]],Tabulka1[výsledný čas],1))</f>
        <v>18</v>
      </c>
    </row>
    <row r="20" spans="1:12" x14ac:dyDescent="0.25">
      <c r="A20" s="9">
        <v>106</v>
      </c>
      <c r="B20" s="9" t="s">
        <v>308</v>
      </c>
      <c r="C20" s="9">
        <v>1989</v>
      </c>
      <c r="D20" s="9" t="s">
        <v>309</v>
      </c>
      <c r="E20" s="10" t="s">
        <v>20</v>
      </c>
      <c r="F20" s="11">
        <v>1.2384259259259241E-2</v>
      </c>
      <c r="G20" s="11">
        <f>VLOOKUP(Tabulka1[[#This Row],[startovní číslo]],Tabulka13[],5,0)+$O$1</f>
        <v>2.2708333333333334E-2</v>
      </c>
      <c r="H2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1.0324074074074093E-2</v>
      </c>
      <c r="I20" s="13" t="str">
        <f>IF(Tabulka1[[#This Row],[Pohlaví M/Z]]="Z",VLOOKUP(Tabulka1[[#This Row],[Ročník]],Tabulka3[],2,0),VLOOKUP(Tabulka1[[#This Row],[Ročník]],Tabulka3[],3,0))</f>
        <v>M20</v>
      </c>
      <c r="J20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20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L20" s="8">
        <f>IF(ISERROR(RANK(Tabulka1[[#This Row],[výsledný čas]],Tabulka1[výsledný čas],1)),"",RANK(Tabulka1[[#This Row],[výsledný čas]],Tabulka1[výsledný čas],1))</f>
        <v>19</v>
      </c>
    </row>
    <row r="21" spans="1:12" x14ac:dyDescent="0.25">
      <c r="A21" s="9">
        <v>65</v>
      </c>
      <c r="B21" s="9" t="s">
        <v>398</v>
      </c>
      <c r="C21" s="9">
        <v>1966</v>
      </c>
      <c r="D21" s="9" t="s">
        <v>105</v>
      </c>
      <c r="E21" s="10" t="s">
        <v>20</v>
      </c>
      <c r="F21" s="11">
        <f>P$1*A:A</f>
        <v>7.5231481481481477E-3</v>
      </c>
      <c r="G21" s="11">
        <f>VLOOKUP(Tabulka1[[#This Row],[startovní číslo]],Tabulka13[],5,0)+$O$1</f>
        <v>1.7939814814814815E-2</v>
      </c>
      <c r="H2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1.0416666666666668E-2</v>
      </c>
      <c r="I21" s="13" t="str">
        <f>IF(Tabulka1[[#This Row],[Pohlaví M/Z]]="Z",VLOOKUP(Tabulka1[[#This Row],[Ročník]],Tabulka3[],2,0),VLOOKUP(Tabulka1[[#This Row],[Ročník]],Tabulka3[],3,0))</f>
        <v>M50</v>
      </c>
      <c r="J2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21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L21" s="8">
        <f>IF(ISERROR(RANK(Tabulka1[[#This Row],[výsledný čas]],Tabulka1[výsledný čas],1)),"",RANK(Tabulka1[[#This Row],[výsledný čas]],Tabulka1[výsledný čas],1))</f>
        <v>20</v>
      </c>
    </row>
    <row r="22" spans="1:12" x14ac:dyDescent="0.25">
      <c r="A22" s="9">
        <v>104</v>
      </c>
      <c r="B22" s="9" t="s">
        <v>239</v>
      </c>
      <c r="C22" s="9">
        <v>1985</v>
      </c>
      <c r="D22" s="9" t="s">
        <v>280</v>
      </c>
      <c r="E22" s="10" t="s">
        <v>20</v>
      </c>
      <c r="F22" s="11">
        <v>1.2152777777777742E-2</v>
      </c>
      <c r="G22" s="11">
        <f>VLOOKUP(Tabulka1[[#This Row],[startovní číslo]],Tabulka13[],5,0)+$O$1</f>
        <v>2.2604166666666665E-2</v>
      </c>
      <c r="H2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1.0451388888888923E-2</v>
      </c>
      <c r="I22" s="13" t="str">
        <f>IF(Tabulka1[[#This Row],[Pohlaví M/Z]]="Z",VLOOKUP(Tabulka1[[#This Row],[Ročník]],Tabulka3[],2,0),VLOOKUP(Tabulka1[[#This Row],[Ročník]],Tabulka3[],3,0))</f>
        <v>M20</v>
      </c>
      <c r="J22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22" s="8">
        <v>3</v>
      </c>
      <c r="L22" s="8">
        <f>IF(ISERROR(RANK(Tabulka1[[#This Row],[výsledný čas]],Tabulka1[výsledný čas],1)),"",RANK(Tabulka1[[#This Row],[výsledný čas]],Tabulka1[výsledný čas],1))</f>
        <v>21</v>
      </c>
    </row>
    <row r="23" spans="1:12" x14ac:dyDescent="0.25">
      <c r="A23" s="9">
        <v>75</v>
      </c>
      <c r="B23" s="9" t="s">
        <v>298</v>
      </c>
      <c r="C23" s="9">
        <v>1977</v>
      </c>
      <c r="D23" s="9" t="s">
        <v>191</v>
      </c>
      <c r="E23" s="10" t="s">
        <v>20</v>
      </c>
      <c r="F23" s="11">
        <f>P$1*A:A</f>
        <v>8.6805555555555542E-3</v>
      </c>
      <c r="G23" s="11">
        <f>VLOOKUP(Tabulka1[[#This Row],[startovní číslo]],Tabulka13[],5,0)+$O$1</f>
        <v>1.9189814814814816E-2</v>
      </c>
      <c r="H2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1.0509259259259262E-2</v>
      </c>
      <c r="I23" s="13" t="str">
        <f>IF(Tabulka1[[#This Row],[Pohlaví M/Z]]="Z",VLOOKUP(Tabulka1[[#This Row],[Ročník]],Tabulka3[],2,0),VLOOKUP(Tabulka1[[#This Row],[Ročník]],Tabulka3[],3,0))</f>
        <v>M40</v>
      </c>
      <c r="J23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23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L23" s="8">
        <f>IF(ISERROR(RANK(Tabulka1[[#This Row],[výsledný čas]],Tabulka1[výsledný čas],1)),"",RANK(Tabulka1[[#This Row],[výsledný čas]],Tabulka1[výsledný čas],1))</f>
        <v>22</v>
      </c>
    </row>
    <row r="24" spans="1:12" x14ac:dyDescent="0.25">
      <c r="A24" s="9">
        <v>108</v>
      </c>
      <c r="B24" s="9" t="s">
        <v>59</v>
      </c>
      <c r="C24" s="9">
        <v>1985</v>
      </c>
      <c r="D24" s="9" t="s">
        <v>366</v>
      </c>
      <c r="E24" s="10" t="s">
        <v>20</v>
      </c>
      <c r="F24" s="11">
        <v>1.2615740740740742E-2</v>
      </c>
      <c r="G24" s="11">
        <f>VLOOKUP(Tabulka1[[#This Row],[startovní číslo]],Tabulka13[],5,0)+$O$1</f>
        <v>2.3136574074074077E-2</v>
      </c>
      <c r="H2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1.0520833333333335E-2</v>
      </c>
      <c r="I24" s="13" t="str">
        <f>IF(Tabulka1[[#This Row],[Pohlaví M/Z]]="Z",VLOOKUP(Tabulka1[[#This Row],[Ročník]],Tabulka3[],2,0),VLOOKUP(Tabulka1[[#This Row],[Ročník]],Tabulka3[],3,0))</f>
        <v>M20</v>
      </c>
      <c r="J24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24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L24" s="8">
        <f>IF(ISERROR(RANK(Tabulka1[[#This Row],[výsledný čas]],Tabulka1[výsledný čas],1)),"",RANK(Tabulka1[[#This Row],[výsledný čas]],Tabulka1[výsledný čas],1))</f>
        <v>23</v>
      </c>
    </row>
    <row r="25" spans="1:12" x14ac:dyDescent="0.25">
      <c r="A25" s="9">
        <v>111</v>
      </c>
      <c r="B25" s="9" t="s">
        <v>55</v>
      </c>
      <c r="C25" s="9">
        <v>1985</v>
      </c>
      <c r="D25" s="9" t="s">
        <v>331</v>
      </c>
      <c r="E25" s="10" t="s">
        <v>20</v>
      </c>
      <c r="F25" s="11">
        <v>1.2962962962962942E-2</v>
      </c>
      <c r="G25" s="11">
        <f>VLOOKUP(Tabulka1[[#This Row],[startovní číslo]],Tabulka13[],5,0)+$O$1</f>
        <v>2.3518518518518518E-2</v>
      </c>
      <c r="H2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1.0555555555555577E-2</v>
      </c>
      <c r="I25" s="13" t="str">
        <f>IF(Tabulka1[[#This Row],[Pohlaví M/Z]]="Z",VLOOKUP(Tabulka1[[#This Row],[Ročník]],Tabulka3[],2,0),VLOOKUP(Tabulka1[[#This Row],[Ročník]],Tabulka3[],3,0))</f>
        <v>M20</v>
      </c>
      <c r="J25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25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L25" s="8">
        <f>IF(ISERROR(RANK(Tabulka1[[#This Row],[výsledný čas]],Tabulka1[výsledný čas],1)),"",RANK(Tabulka1[[#This Row],[výsledný čas]],Tabulka1[výsledný čas],1))</f>
        <v>24</v>
      </c>
    </row>
    <row r="26" spans="1:12" x14ac:dyDescent="0.25">
      <c r="A26" s="9">
        <v>105</v>
      </c>
      <c r="B26" s="9" t="s">
        <v>51</v>
      </c>
      <c r="C26" s="9">
        <v>1982</v>
      </c>
      <c r="D26" s="9" t="s">
        <v>313</v>
      </c>
      <c r="E26" s="10" t="s">
        <v>20</v>
      </c>
      <c r="F26" s="11">
        <v>1.2268518518518441E-2</v>
      </c>
      <c r="G26" s="11">
        <f>VLOOKUP(Tabulka1[[#This Row],[startovní číslo]],Tabulka13[],5,0)+$O$1</f>
        <v>2.2824074074074076E-2</v>
      </c>
      <c r="H2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1.0555555555555636E-2</v>
      </c>
      <c r="I26" s="13" t="str">
        <f>IF(Tabulka1[[#This Row],[Pohlaví M/Z]]="Z",VLOOKUP(Tabulka1[[#This Row],[Ročník]],Tabulka3[],2,0),VLOOKUP(Tabulka1[[#This Row],[Ročník]],Tabulka3[],3,0))</f>
        <v>M20</v>
      </c>
      <c r="J26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26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L26" s="8">
        <f>IF(ISERROR(RANK(Tabulka1[[#This Row],[výsledný čas]],Tabulka1[výsledný čas],1)),"",RANK(Tabulka1[[#This Row],[výsledný čas]],Tabulka1[výsledný čas],1))</f>
        <v>25</v>
      </c>
    </row>
    <row r="27" spans="1:12" x14ac:dyDescent="0.25">
      <c r="A27" s="9">
        <v>27</v>
      </c>
      <c r="B27" s="9" t="s">
        <v>348</v>
      </c>
      <c r="C27" s="9">
        <v>2003</v>
      </c>
      <c r="D27" s="9" t="s">
        <v>349</v>
      </c>
      <c r="E27" s="10" t="s">
        <v>20</v>
      </c>
      <c r="F27" s="11">
        <v>3.1250000000000002E-3</v>
      </c>
      <c r="G27" s="11">
        <f>VLOOKUP(Tabulka1[[#This Row],[startovní číslo]],Tabulka13[],5,0)+$O$1</f>
        <v>1.3761574074074074E-2</v>
      </c>
      <c r="H2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1.0636574074074073E-2</v>
      </c>
      <c r="I27" s="13" t="str">
        <f>IF(Tabulka1[[#This Row],[Pohlaví M/Z]]="Z",VLOOKUP(Tabulka1[[#This Row],[Ročník]],Tabulka3[],2,0),VLOOKUP(Tabulka1[[#This Row],[Ročník]],Tabulka3[],3,0))</f>
        <v>Jri</v>
      </c>
      <c r="J2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27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L27" s="8">
        <f>IF(ISERROR(RANK(Tabulka1[[#This Row],[výsledný čas]],Tabulka1[výsledný čas],1)),"",RANK(Tabulka1[[#This Row],[výsledný čas]],Tabulka1[výsledný čas],1))</f>
        <v>26</v>
      </c>
    </row>
    <row r="28" spans="1:12" x14ac:dyDescent="0.25">
      <c r="A28" s="9">
        <v>53</v>
      </c>
      <c r="B28" s="9" t="s">
        <v>200</v>
      </c>
      <c r="C28" s="9">
        <v>1962</v>
      </c>
      <c r="D28" s="9" t="s">
        <v>281</v>
      </c>
      <c r="E28" s="10" t="s">
        <v>20</v>
      </c>
      <c r="F28" s="11">
        <f>P$1*A:A</f>
        <v>6.1342592592592586E-3</v>
      </c>
      <c r="G28" s="11">
        <f>VLOOKUP(Tabulka1[[#This Row],[startovní číslo]],Tabulka13[],5,0)+$O$1</f>
        <v>1.6770833333333332E-2</v>
      </c>
      <c r="H2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1.0636574074074073E-2</v>
      </c>
      <c r="I28" s="13" t="str">
        <f>IF(Tabulka1[[#This Row],[Pohlaví M/Z]]="Z",VLOOKUP(Tabulka1[[#This Row],[Ročník]],Tabulka3[],2,0),VLOOKUP(Tabulka1[[#This Row],[Ročník]],Tabulka3[],3,0))</f>
        <v>M50</v>
      </c>
      <c r="J2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28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L28" s="8">
        <f>IF(ISERROR(RANK(Tabulka1[[#This Row],[výsledný čas]],Tabulka1[výsledný čas],1)),"",RANK(Tabulka1[[#This Row],[výsledný čas]],Tabulka1[výsledný čas],1))</f>
        <v>26</v>
      </c>
    </row>
    <row r="29" spans="1:12" x14ac:dyDescent="0.25">
      <c r="A29" s="9">
        <v>115</v>
      </c>
      <c r="B29" s="9" t="s">
        <v>295</v>
      </c>
      <c r="C29" s="9">
        <v>1971</v>
      </c>
      <c r="D29" s="9" t="s">
        <v>296</v>
      </c>
      <c r="E29" s="10" t="s">
        <v>20</v>
      </c>
      <c r="F29" s="11">
        <v>1.3425925925925841E-2</v>
      </c>
      <c r="G29" s="11">
        <f>VLOOKUP(Tabulka1[[#This Row],[startovní číslo]],Tabulka13[],5,0)+$O$1</f>
        <v>2.4131944444444445E-2</v>
      </c>
      <c r="H2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1.0706018518518604E-2</v>
      </c>
      <c r="I29" s="13" t="str">
        <f>IF(Tabulka1[[#This Row],[Pohlaví M/Z]]="Z",VLOOKUP(Tabulka1[[#This Row],[Ročník]],Tabulka3[],2,0),VLOOKUP(Tabulka1[[#This Row],[Ročník]],Tabulka3[],3,0))</f>
        <v>M40</v>
      </c>
      <c r="J29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29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L29" s="8">
        <f>IF(ISERROR(RANK(Tabulka1[[#This Row],[výsledný čas]],Tabulka1[výsledný čas],1)),"",RANK(Tabulka1[[#This Row],[výsledný čas]],Tabulka1[výsledný čas],1))</f>
        <v>28</v>
      </c>
    </row>
    <row r="30" spans="1:12" x14ac:dyDescent="0.25">
      <c r="A30" s="9">
        <v>52</v>
      </c>
      <c r="B30" s="9" t="s">
        <v>324</v>
      </c>
      <c r="C30" s="9">
        <v>1965</v>
      </c>
      <c r="D30" s="9" t="s">
        <v>325</v>
      </c>
      <c r="E30" s="10" t="s">
        <v>20</v>
      </c>
      <c r="F30" s="11">
        <f>P$1*A:A</f>
        <v>6.0185185185185177E-3</v>
      </c>
      <c r="G30" s="11">
        <f>VLOOKUP(Tabulka1[[#This Row],[startovní číslo]],Tabulka13[],5,0)+$O$1</f>
        <v>1.6736111111111111E-2</v>
      </c>
      <c r="H3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1.0717592592592595E-2</v>
      </c>
      <c r="I30" s="13" t="str">
        <f>IF(Tabulka1[[#This Row],[Pohlaví M/Z]]="Z",VLOOKUP(Tabulka1[[#This Row],[Ročník]],Tabulka3[],2,0),VLOOKUP(Tabulka1[[#This Row],[Ročník]],Tabulka3[],3,0))</f>
        <v>M50</v>
      </c>
      <c r="J3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30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L30" s="8">
        <f>IF(ISERROR(RANK(Tabulka1[[#This Row],[výsledný čas]],Tabulka1[výsledný čas],1)),"",RANK(Tabulka1[[#This Row],[výsledný čas]],Tabulka1[výsledný čas],1))</f>
        <v>29</v>
      </c>
    </row>
    <row r="31" spans="1:12" x14ac:dyDescent="0.25">
      <c r="A31" s="9">
        <v>25</v>
      </c>
      <c r="B31" s="9" t="s">
        <v>363</v>
      </c>
      <c r="C31" s="9">
        <v>1957</v>
      </c>
      <c r="D31" s="9" t="s">
        <v>364</v>
      </c>
      <c r="E31" s="10" t="s">
        <v>20</v>
      </c>
      <c r="F31" s="11">
        <v>2.8935185185185201E-3</v>
      </c>
      <c r="G31" s="11">
        <f>VLOOKUP(Tabulka1[[#This Row],[startovní číslo]],Tabulka13[],5,0)+$O$1</f>
        <v>1.3680555555555555E-2</v>
      </c>
      <c r="H3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1.0787037037037036E-2</v>
      </c>
      <c r="I31" s="13" t="str">
        <f>IF(Tabulka1[[#This Row],[Pohlaví M/Z]]="Z",VLOOKUP(Tabulka1[[#This Row],[Ročník]],Tabulka3[],2,0),VLOOKUP(Tabulka1[[#This Row],[Ročník]],Tabulka3[],3,0))</f>
        <v>M60</v>
      </c>
      <c r="J31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31" s="8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L31" s="8">
        <f>IF(ISERROR(RANK(Tabulka1[[#This Row],[výsledný čas]],Tabulka1[výsledný čas],1)),"",RANK(Tabulka1[[#This Row],[výsledný čas]],Tabulka1[výsledný čas],1))</f>
        <v>30</v>
      </c>
    </row>
    <row r="32" spans="1:12" x14ac:dyDescent="0.25">
      <c r="A32" s="9">
        <v>97</v>
      </c>
      <c r="B32" s="9" t="s">
        <v>387</v>
      </c>
      <c r="C32" s="9">
        <v>1975</v>
      </c>
      <c r="D32" s="9" t="s">
        <v>388</v>
      </c>
      <c r="E32" s="10" t="s">
        <v>20</v>
      </c>
      <c r="F32" s="11">
        <v>1.1342592592592541E-2</v>
      </c>
      <c r="G32" s="11">
        <f>VLOOKUP(Tabulka1[[#This Row],[startovní číslo]],Tabulka13[],5,0)+$O$1</f>
        <v>2.2152777777777775E-2</v>
      </c>
      <c r="H3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1.0810185185185233E-2</v>
      </c>
      <c r="I32" s="13" t="str">
        <f>IF(Tabulka1[[#This Row],[Pohlaví M/Z]]="Z",VLOOKUP(Tabulka1[[#This Row],[Ročník]],Tabulka3[],2,0),VLOOKUP(Tabulka1[[#This Row],[Ročník]],Tabulka3[],3,0))</f>
        <v>M40</v>
      </c>
      <c r="J32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32" s="8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L32" s="8">
        <f>IF(ISERROR(RANK(Tabulka1[[#This Row],[výsledný čas]],Tabulka1[výsledný čas],1)),"",RANK(Tabulka1[[#This Row],[výsledný čas]],Tabulka1[výsledný čas],1))</f>
        <v>31</v>
      </c>
    </row>
    <row r="33" spans="1:12" x14ac:dyDescent="0.25">
      <c r="A33" s="9">
        <v>45</v>
      </c>
      <c r="B33" s="9" t="s">
        <v>276</v>
      </c>
      <c r="C33" s="9">
        <v>1988</v>
      </c>
      <c r="D33" s="9" t="s">
        <v>277</v>
      </c>
      <c r="E33" s="10" t="s">
        <v>20</v>
      </c>
      <c r="F33" s="11">
        <v>5.2083333333333296E-3</v>
      </c>
      <c r="G33" s="11">
        <f>VLOOKUP(Tabulka1[[#This Row],[startovní číslo]],Tabulka13[],5,0)+$O$1</f>
        <v>1.6041666666666666E-2</v>
      </c>
      <c r="H3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1.0833333333333337E-2</v>
      </c>
      <c r="I33" s="13" t="str">
        <f>IF(Tabulka1[[#This Row],[Pohlaví M/Z]]="Z",VLOOKUP(Tabulka1[[#This Row],[Ročník]],Tabulka3[],2,0),VLOOKUP(Tabulka1[[#This Row],[Ročník]],Tabulka3[],3,0))</f>
        <v>M20</v>
      </c>
      <c r="J33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33" s="8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L33" s="8">
        <f>IF(ISERROR(RANK(Tabulka1[[#This Row],[výsledný čas]],Tabulka1[výsledný čas],1)),"",RANK(Tabulka1[[#This Row],[výsledný čas]],Tabulka1[výsledný čas],1))</f>
        <v>32</v>
      </c>
    </row>
    <row r="34" spans="1:12" x14ac:dyDescent="0.25">
      <c r="A34" s="9">
        <v>41</v>
      </c>
      <c r="B34" s="9" t="s">
        <v>223</v>
      </c>
      <c r="C34" s="9">
        <v>1958</v>
      </c>
      <c r="D34" s="9" t="s">
        <v>340</v>
      </c>
      <c r="E34" s="10" t="s">
        <v>20</v>
      </c>
      <c r="F34" s="11">
        <v>4.7453703703703703E-3</v>
      </c>
      <c r="G34" s="11">
        <f>VLOOKUP(Tabulka1[[#This Row],[startovní číslo]],Tabulka13[],5,0)+$O$1</f>
        <v>1.5636574074074074E-2</v>
      </c>
      <c r="H3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1.0891203703703703E-2</v>
      </c>
      <c r="I34" s="13" t="str">
        <f>IF(Tabulka1[[#This Row],[Pohlaví M/Z]]="Z",VLOOKUP(Tabulka1[[#This Row],[Ročník]],Tabulka3[],2,0),VLOOKUP(Tabulka1[[#This Row],[Ročník]],Tabulka3[],3,0))</f>
        <v>M60</v>
      </c>
      <c r="J34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34" s="8">
        <f>IF(Tabulka1[[#This Row],[výsledný čas]]="","",COUNTIFS(Tabulka1[Pohlaví M/Z],Tabulka1[[#This Row],[Pohlaví M/Z]],Tabulka1[výsledný čas],"&lt;"&amp;Tabulka1[[#This Row],[výsledný čas]],Tabulka1[výsledný čas],"&lt;&gt;")+1)</f>
        <v>32</v>
      </c>
      <c r="L34" s="8">
        <f>IF(ISERROR(RANK(Tabulka1[[#This Row],[výsledný čas]],Tabulka1[výsledný čas],1)),"",RANK(Tabulka1[[#This Row],[výsledný čas]],Tabulka1[výsledný čas],1))</f>
        <v>33</v>
      </c>
    </row>
    <row r="35" spans="1:12" x14ac:dyDescent="0.25">
      <c r="A35" s="9">
        <v>103</v>
      </c>
      <c r="B35" s="9" t="s">
        <v>238</v>
      </c>
      <c r="C35" s="9">
        <v>1984</v>
      </c>
      <c r="D35" s="9" t="s">
        <v>70</v>
      </c>
      <c r="E35" s="10" t="s">
        <v>20</v>
      </c>
      <c r="F35" s="11">
        <v>1.2037037037037041E-2</v>
      </c>
      <c r="G35" s="11">
        <f>VLOOKUP(Tabulka1[[#This Row],[startovní číslo]],Tabulka13[],5,0)+$O$1</f>
        <v>2.3009259259259257E-2</v>
      </c>
      <c r="H3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1.0972222222222217E-2</v>
      </c>
      <c r="I35" s="13" t="str">
        <f>IF(Tabulka1[[#This Row],[Pohlaví M/Z]]="Z",VLOOKUP(Tabulka1[[#This Row],[Ročník]],Tabulka3[],2,0),VLOOKUP(Tabulka1[[#This Row],[Ročník]],Tabulka3[],3,0))</f>
        <v>M20</v>
      </c>
      <c r="J35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35" s="8">
        <f>IF(Tabulka1[[#This Row],[výsledný čas]]="","",COUNTIFS(Tabulka1[Pohlaví M/Z],Tabulka1[[#This Row],[Pohlaví M/Z]],Tabulka1[výsledný čas],"&lt;"&amp;Tabulka1[[#This Row],[výsledný čas]],Tabulka1[výsledný čas],"&lt;&gt;")+1)</f>
        <v>33</v>
      </c>
      <c r="L35" s="8">
        <f>IF(ISERROR(RANK(Tabulka1[[#This Row],[výsledný čas]],Tabulka1[výsledný čas],1)),"",RANK(Tabulka1[[#This Row],[výsledný čas]],Tabulka1[výsledný čas],1))</f>
        <v>34</v>
      </c>
    </row>
    <row r="36" spans="1:12" x14ac:dyDescent="0.25">
      <c r="A36" s="9">
        <v>83</v>
      </c>
      <c r="B36" s="9" t="s">
        <v>241</v>
      </c>
      <c r="C36" s="9">
        <v>1982</v>
      </c>
      <c r="D36" s="9" t="s">
        <v>311</v>
      </c>
      <c r="E36" s="10" t="s">
        <v>20</v>
      </c>
      <c r="F36" s="11">
        <f>P$1*A:A</f>
        <v>9.6064814814814815E-3</v>
      </c>
      <c r="G36" s="11">
        <f>VLOOKUP(Tabulka1[[#This Row],[startovní číslo]],Tabulka13[],5,0)+$O$1</f>
        <v>2.0601851851851854E-2</v>
      </c>
      <c r="H3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1.0995370370370372E-2</v>
      </c>
      <c r="I36" s="13" t="str">
        <f>IF(Tabulka1[[#This Row],[Pohlaví M/Z]]="Z",VLOOKUP(Tabulka1[[#This Row],[Ročník]],Tabulka3[],2,0),VLOOKUP(Tabulka1[[#This Row],[Ročník]],Tabulka3[],3,0))</f>
        <v>M20</v>
      </c>
      <c r="J36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K36" s="8">
        <f>IF(Tabulka1[[#This Row],[výsledný čas]]="","",COUNTIFS(Tabulka1[Pohlaví M/Z],Tabulka1[[#This Row],[Pohlaví M/Z]],Tabulka1[výsledný čas],"&lt;"&amp;Tabulka1[[#This Row],[výsledný čas]],Tabulka1[výsledný čas],"&lt;&gt;")+1)</f>
        <v>34</v>
      </c>
      <c r="L36" s="8">
        <f>IF(ISERROR(RANK(Tabulka1[[#This Row],[výsledný čas]],Tabulka1[výsledný čas],1)),"",RANK(Tabulka1[[#This Row],[výsledný čas]],Tabulka1[výsledný čas],1))</f>
        <v>35</v>
      </c>
    </row>
    <row r="37" spans="1:12" x14ac:dyDescent="0.25">
      <c r="A37" s="9">
        <v>51</v>
      </c>
      <c r="B37" s="9" t="s">
        <v>346</v>
      </c>
      <c r="C37" s="9">
        <v>1963</v>
      </c>
      <c r="D37" s="9" t="s">
        <v>347</v>
      </c>
      <c r="E37" s="10" t="s">
        <v>20</v>
      </c>
      <c r="F37" s="11">
        <f>P$1*A:A</f>
        <v>5.9027777777777776E-3</v>
      </c>
      <c r="G37" s="11">
        <f>VLOOKUP(Tabulka1[[#This Row],[startovní číslo]],Tabulka13[],5,0)+$O$1</f>
        <v>1.6944444444444443E-2</v>
      </c>
      <c r="H3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1.1041666666666665E-2</v>
      </c>
      <c r="I37" s="13" t="str">
        <f>IF(Tabulka1[[#This Row],[Pohlaví M/Z]]="Z",VLOOKUP(Tabulka1[[#This Row],[Ročník]],Tabulka3[],2,0),VLOOKUP(Tabulka1[[#This Row],[Ročník]],Tabulka3[],3,0))</f>
        <v>M50</v>
      </c>
      <c r="J37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37" s="8">
        <f>IF(Tabulka1[[#This Row],[výsledný čas]]="","",COUNTIFS(Tabulka1[Pohlaví M/Z],Tabulka1[[#This Row],[Pohlaví M/Z]],Tabulka1[výsledný čas],"&lt;"&amp;Tabulka1[[#This Row],[výsledný čas]],Tabulka1[výsledný čas],"&lt;&gt;")+1)</f>
        <v>35</v>
      </c>
      <c r="L37" s="8">
        <f>IF(ISERROR(RANK(Tabulka1[[#This Row],[výsledný čas]],Tabulka1[výsledný čas],1)),"",RANK(Tabulka1[[#This Row],[výsledný čas]],Tabulka1[výsledný čas],1))</f>
        <v>36</v>
      </c>
    </row>
    <row r="38" spans="1:12" x14ac:dyDescent="0.25">
      <c r="A38" s="9">
        <v>37</v>
      </c>
      <c r="B38" s="9" t="s">
        <v>219</v>
      </c>
      <c r="C38" s="9">
        <v>1980</v>
      </c>
      <c r="D38" s="9" t="s">
        <v>175</v>
      </c>
      <c r="E38" s="10" t="s">
        <v>20</v>
      </c>
      <c r="F38" s="11">
        <v>4.2824074074074101E-3</v>
      </c>
      <c r="G38" s="11">
        <f>VLOOKUP(Tabulka1[[#This Row],[startovní číslo]],Tabulka13[],5,0)+$O$1</f>
        <v>1.5335648148148147E-2</v>
      </c>
      <c r="H3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1.1053240740740737E-2</v>
      </c>
      <c r="I38" s="13" t="str">
        <f>IF(Tabulka1[[#This Row],[Pohlaví M/Z]]="Z",VLOOKUP(Tabulka1[[#This Row],[Ročník]],Tabulka3[],2,0),VLOOKUP(Tabulka1[[#This Row],[Ročník]],Tabulka3[],3,0))</f>
        <v>M20</v>
      </c>
      <c r="J38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K38" s="8">
        <f>IF(Tabulka1[[#This Row],[výsledný čas]]="","",COUNTIFS(Tabulka1[Pohlaví M/Z],Tabulka1[[#This Row],[Pohlaví M/Z]],Tabulka1[výsledný čas],"&lt;"&amp;Tabulka1[[#This Row],[výsledný čas]],Tabulka1[výsledný čas],"&lt;&gt;")+1)</f>
        <v>36</v>
      </c>
      <c r="L38" s="8">
        <f>IF(ISERROR(RANK(Tabulka1[[#This Row],[výsledný čas]],Tabulka1[výsledný čas],1)),"",RANK(Tabulka1[[#This Row],[výsledný čas]],Tabulka1[výsledný čas],1))</f>
        <v>37</v>
      </c>
    </row>
    <row r="39" spans="1:12" x14ac:dyDescent="0.25">
      <c r="A39" s="9">
        <v>20</v>
      </c>
      <c r="B39" s="9" t="s">
        <v>215</v>
      </c>
      <c r="C39" s="9">
        <v>1958</v>
      </c>
      <c r="D39" s="9" t="s">
        <v>177</v>
      </c>
      <c r="E39" s="10" t="s">
        <v>20</v>
      </c>
      <c r="F39" s="11">
        <v>2.3148148148148099E-3</v>
      </c>
      <c r="G39" s="11">
        <f>VLOOKUP(Tabulka1[[#This Row],[startovní číslo]],Tabulka13[],5,0)+$O$1</f>
        <v>1.3414351851851851E-2</v>
      </c>
      <c r="H3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1.1099537037037041E-2</v>
      </c>
      <c r="I39" s="13" t="str">
        <f>IF(Tabulka1[[#This Row],[Pohlaví M/Z]]="Z",VLOOKUP(Tabulka1[[#This Row],[Ročník]],Tabulka3[],2,0),VLOOKUP(Tabulka1[[#This Row],[Ročník]],Tabulka3[],3,0))</f>
        <v>M60</v>
      </c>
      <c r="J39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39" s="8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L39" s="8">
        <f>IF(ISERROR(RANK(Tabulka1[[#This Row],[výsledný čas]],Tabulka1[výsledný čas],1)),"",RANK(Tabulka1[[#This Row],[výsledný čas]],Tabulka1[výsledný čas],1))</f>
        <v>38</v>
      </c>
    </row>
    <row r="40" spans="1:12" x14ac:dyDescent="0.25">
      <c r="A40" s="9">
        <v>64</v>
      </c>
      <c r="B40" s="9" t="s">
        <v>90</v>
      </c>
      <c r="C40" s="9">
        <v>1970</v>
      </c>
      <c r="D40" s="9" t="s">
        <v>303</v>
      </c>
      <c r="E40" s="10" t="s">
        <v>20</v>
      </c>
      <c r="F40" s="11">
        <f>P$1*A:A</f>
        <v>7.4074074074074068E-3</v>
      </c>
      <c r="G40" s="11">
        <f>VLOOKUP(Tabulka1[[#This Row],[startovní číslo]],Tabulka13[],5,0)+$O$1</f>
        <v>1.8530092592592595E-2</v>
      </c>
      <c r="H4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1.1122685185185187E-2</v>
      </c>
      <c r="I40" s="13" t="str">
        <f>IF(Tabulka1[[#This Row],[Pohlaví M/Z]]="Z",VLOOKUP(Tabulka1[[#This Row],[Ročník]],Tabulka3[],2,0),VLOOKUP(Tabulka1[[#This Row],[Ročník]],Tabulka3[],3,0))</f>
        <v>M40</v>
      </c>
      <c r="J40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40" s="8">
        <f>IF(Tabulka1[[#This Row],[výsledný čas]]="","",COUNTIFS(Tabulka1[Pohlaví M/Z],Tabulka1[[#This Row],[Pohlaví M/Z]],Tabulka1[výsledný čas],"&lt;"&amp;Tabulka1[[#This Row],[výsledný čas]],Tabulka1[výsledný čas],"&lt;&gt;")+1)</f>
        <v>38</v>
      </c>
      <c r="L40" s="8">
        <f>IF(ISERROR(RANK(Tabulka1[[#This Row],[výsledný čas]],Tabulka1[výsledný čas],1)),"",RANK(Tabulka1[[#This Row],[výsledný čas]],Tabulka1[výsledný čas],1))</f>
        <v>39</v>
      </c>
    </row>
    <row r="41" spans="1:12" x14ac:dyDescent="0.25">
      <c r="A41" s="9">
        <v>73</v>
      </c>
      <c r="B41" s="9" t="s">
        <v>376</v>
      </c>
      <c r="C41" s="9">
        <v>1968</v>
      </c>
      <c r="D41" s="9" t="s">
        <v>377</v>
      </c>
      <c r="E41" s="10" t="s">
        <v>20</v>
      </c>
      <c r="F41" s="11">
        <f>P$1*A:A</f>
        <v>8.4490740740740741E-3</v>
      </c>
      <c r="G41" s="11">
        <f>VLOOKUP(Tabulka1[[#This Row],[startovní číslo]],Tabulka13[],5,0)+$O$1</f>
        <v>1.9618055555555555E-2</v>
      </c>
      <c r="H4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1.1168981481481481E-2</v>
      </c>
      <c r="I41" s="13" t="str">
        <f>IF(Tabulka1[[#This Row],[Pohlaví M/Z]]="Z",VLOOKUP(Tabulka1[[#This Row],[Ročník]],Tabulka3[],2,0),VLOOKUP(Tabulka1[[#This Row],[Ročník]],Tabulka3[],3,0))</f>
        <v>M50</v>
      </c>
      <c r="J41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41" s="8">
        <f>IF(Tabulka1[[#This Row],[výsledný čas]]="","",COUNTIFS(Tabulka1[Pohlaví M/Z],Tabulka1[[#This Row],[Pohlaví M/Z]],Tabulka1[výsledný čas],"&lt;"&amp;Tabulka1[[#This Row],[výsledný čas]],Tabulka1[výsledný čas],"&lt;&gt;")+1)</f>
        <v>39</v>
      </c>
      <c r="L41" s="8">
        <f>IF(ISERROR(RANK(Tabulka1[[#This Row],[výsledný čas]],Tabulka1[výsledný čas],1)),"",RANK(Tabulka1[[#This Row],[výsledný čas]],Tabulka1[výsledný čas],1))</f>
        <v>40</v>
      </c>
    </row>
    <row r="42" spans="1:12" x14ac:dyDescent="0.25">
      <c r="A42" s="9">
        <v>117</v>
      </c>
      <c r="B42" s="9" t="s">
        <v>247</v>
      </c>
      <c r="C42" s="9">
        <v>1981</v>
      </c>
      <c r="D42" s="9" t="s">
        <v>345</v>
      </c>
      <c r="E42" s="10" t="s">
        <v>20</v>
      </c>
      <c r="F42" s="11">
        <v>1.365740740740734E-2</v>
      </c>
      <c r="G42" s="11">
        <f>VLOOKUP(Tabulka1[[#This Row],[startovní číslo]],Tabulka13[],5,0)+$O$1</f>
        <v>2.4849537037037035E-2</v>
      </c>
      <c r="H4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1.1192129629629694E-2</v>
      </c>
      <c r="I42" s="13" t="str">
        <f>IF(Tabulka1[[#This Row],[Pohlaví M/Z]]="Z",VLOOKUP(Tabulka1[[#This Row],[Ročník]],Tabulka3[],2,0),VLOOKUP(Tabulka1[[#This Row],[Ročník]],Tabulka3[],3,0))</f>
        <v>M20</v>
      </c>
      <c r="J42" s="8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K42" s="8">
        <f>IF(Tabulka1[[#This Row],[výsledný čas]]="","",COUNTIFS(Tabulka1[Pohlaví M/Z],Tabulka1[[#This Row],[Pohlaví M/Z]],Tabulka1[výsledný čas],"&lt;"&amp;Tabulka1[[#This Row],[výsledný čas]],Tabulka1[výsledný čas],"&lt;&gt;")+1)</f>
        <v>40</v>
      </c>
      <c r="L42" s="8">
        <f>IF(ISERROR(RANK(Tabulka1[[#This Row],[výsledný čas]],Tabulka1[výsledný čas],1)),"",RANK(Tabulka1[[#This Row],[výsledný čas]],Tabulka1[výsledný čas],1))</f>
        <v>41</v>
      </c>
    </row>
    <row r="43" spans="1:12" x14ac:dyDescent="0.25">
      <c r="A43" s="9">
        <v>84</v>
      </c>
      <c r="B43" s="9" t="s">
        <v>287</v>
      </c>
      <c r="C43" s="9">
        <v>1987</v>
      </c>
      <c r="D43" s="9" t="s">
        <v>284</v>
      </c>
      <c r="E43" s="10" t="s">
        <v>15</v>
      </c>
      <c r="F43" s="11">
        <f>P$1*A:A</f>
        <v>9.7222222222222206E-3</v>
      </c>
      <c r="G43" s="11">
        <f>VLOOKUP(Tabulka1[[#This Row],[startovní číslo]],Tabulka13[],5,0)+$O$1</f>
        <v>2.0937499999999998E-2</v>
      </c>
      <c r="H4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1.1215277777777777E-2</v>
      </c>
      <c r="I43" s="13" t="str">
        <f>IF(Tabulka1[[#This Row],[Pohlaví M/Z]]="Z",VLOOKUP(Tabulka1[[#This Row],[Ročník]],Tabulka3[],2,0),VLOOKUP(Tabulka1[[#This Row],[Ročník]],Tabulka3[],3,0))</f>
        <v>Z20</v>
      </c>
      <c r="J43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43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L43" s="8">
        <f>IF(ISERROR(RANK(Tabulka1[[#This Row],[výsledný čas]],Tabulka1[výsledný čas],1)),"",RANK(Tabulka1[[#This Row],[výsledný čas]],Tabulka1[výsledný čas],1))</f>
        <v>42</v>
      </c>
    </row>
    <row r="44" spans="1:12" x14ac:dyDescent="0.25">
      <c r="A44" s="9">
        <v>55</v>
      </c>
      <c r="B44" s="9" t="s">
        <v>399</v>
      </c>
      <c r="C44" s="9">
        <v>1962</v>
      </c>
      <c r="D44" s="9" t="s">
        <v>373</v>
      </c>
      <c r="E44" s="10" t="s">
        <v>20</v>
      </c>
      <c r="F44" s="11">
        <f>P$1*A:A</f>
        <v>6.3657407407407404E-3</v>
      </c>
      <c r="G44" s="11">
        <f>VLOOKUP(Tabulka1[[#This Row],[startovní číslo]],Tabulka13[],5,0)+$O$1</f>
        <v>1.7615740740740741E-2</v>
      </c>
      <c r="H4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1.125E-2</v>
      </c>
      <c r="I44" s="13" t="str">
        <f>IF(Tabulka1[[#This Row],[Pohlaví M/Z]]="Z",VLOOKUP(Tabulka1[[#This Row],[Ročník]],Tabulka3[],2,0),VLOOKUP(Tabulka1[[#This Row],[Ročník]],Tabulka3[],3,0))</f>
        <v>M50</v>
      </c>
      <c r="J44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44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L44" s="8">
        <f>IF(ISERROR(RANK(Tabulka1[[#This Row],[výsledný čas]],Tabulka1[výsledný čas],1)),"",RANK(Tabulka1[[#This Row],[výsledný čas]],Tabulka1[výsledný čas],1))</f>
        <v>43</v>
      </c>
    </row>
    <row r="45" spans="1:12" x14ac:dyDescent="0.25">
      <c r="A45" s="9">
        <v>62</v>
      </c>
      <c r="B45" s="9" t="s">
        <v>61</v>
      </c>
      <c r="C45" s="9">
        <v>1979</v>
      </c>
      <c r="D45" s="9" t="s">
        <v>62</v>
      </c>
      <c r="E45" s="10" t="s">
        <v>20</v>
      </c>
      <c r="F45" s="11">
        <f>P$1*A:A</f>
        <v>7.175925925925925E-3</v>
      </c>
      <c r="G45" s="11">
        <f>VLOOKUP(Tabulka1[[#This Row],[startovní číslo]],Tabulka13[],5,0)+$O$1</f>
        <v>1.8425925925925925E-2</v>
      </c>
      <c r="H4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1.125E-2</v>
      </c>
      <c r="I45" s="13" t="str">
        <f>IF(Tabulka1[[#This Row],[Pohlaví M/Z]]="Z",VLOOKUP(Tabulka1[[#This Row],[Ročník]],Tabulka3[],2,0),VLOOKUP(Tabulka1[[#This Row],[Ročník]],Tabulka3[],3,0))</f>
        <v>M20</v>
      </c>
      <c r="J45" s="8">
        <f>IF(Tabulka1[[#This Row],[výsledný čas]]="","",COUNTIFS(Tabulka1[Kategorie],Tabulka1[[#This Row],[Kategorie]],Tabulka1[výsledný čas],"&lt;"&amp;Tabulka1[[#This Row],[výsledný čas]],Tabulka1[výsledný čas],"&lt;&gt;")+1)</f>
        <v>22</v>
      </c>
      <c r="K45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L45" s="8">
        <f>IF(ISERROR(RANK(Tabulka1[[#This Row],[výsledný čas]],Tabulka1[výsledný čas],1)),"",RANK(Tabulka1[[#This Row],[výsledný čas]],Tabulka1[výsledný čas],1))</f>
        <v>43</v>
      </c>
    </row>
    <row r="46" spans="1:12" x14ac:dyDescent="0.25">
      <c r="A46" s="9">
        <v>77</v>
      </c>
      <c r="B46" s="9" t="s">
        <v>378</v>
      </c>
      <c r="C46" s="9">
        <v>1960</v>
      </c>
      <c r="D46" s="9" t="s">
        <v>379</v>
      </c>
      <c r="E46" s="10" t="s">
        <v>20</v>
      </c>
      <c r="F46" s="11">
        <f>P$1*A:A</f>
        <v>8.912037037037036E-3</v>
      </c>
      <c r="G46" s="11">
        <f>VLOOKUP(Tabulka1[[#This Row],[startovní číslo]],Tabulka13[],5,0)+$O$1</f>
        <v>2.0162037037037037E-2</v>
      </c>
      <c r="H4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1.1250000000000001E-2</v>
      </c>
      <c r="I46" s="13" t="str">
        <f>IF(Tabulka1[[#This Row],[Pohlaví M/Z]]="Z",VLOOKUP(Tabulka1[[#This Row],[Ročník]],Tabulka3[],2,0),VLOOKUP(Tabulka1[[#This Row],[Ročník]],Tabulka3[],3,0))</f>
        <v>M50</v>
      </c>
      <c r="J46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46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L46" s="8">
        <f>IF(ISERROR(RANK(Tabulka1[[#This Row],[výsledný čas]],Tabulka1[výsledný čas],1)),"",RANK(Tabulka1[[#This Row],[výsledný čas]],Tabulka1[výsledný čas],1))</f>
        <v>45</v>
      </c>
    </row>
    <row r="47" spans="1:12" x14ac:dyDescent="0.25">
      <c r="A47" s="9">
        <v>92</v>
      </c>
      <c r="B47" s="9" t="s">
        <v>322</v>
      </c>
      <c r="C47" s="9">
        <v>1990</v>
      </c>
      <c r="D47" s="9"/>
      <c r="E47" s="10" t="s">
        <v>15</v>
      </c>
      <c r="F47" s="11">
        <v>1.076388888888884E-2</v>
      </c>
      <c r="G47" s="11">
        <f>VLOOKUP(Tabulka1[[#This Row],[startovní číslo]],Tabulka13[],5,0)+$O$1</f>
        <v>2.2175925925925929E-2</v>
      </c>
      <c r="H4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1.1412037037037089E-2</v>
      </c>
      <c r="I47" s="13" t="str">
        <f>IF(Tabulka1[[#This Row],[Pohlaví M/Z]]="Z",VLOOKUP(Tabulka1[[#This Row],[Ročník]],Tabulka3[],2,0),VLOOKUP(Tabulka1[[#This Row],[Ročník]],Tabulka3[],3,0))</f>
        <v>Z20</v>
      </c>
      <c r="J47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47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L47" s="8">
        <f>IF(ISERROR(RANK(Tabulka1[[#This Row],[výsledný čas]],Tabulka1[výsledný čas],1)),"",RANK(Tabulka1[[#This Row],[výsledný čas]],Tabulka1[výsledný čas],1))</f>
        <v>46</v>
      </c>
    </row>
    <row r="48" spans="1:12" x14ac:dyDescent="0.25">
      <c r="A48" s="9">
        <v>95</v>
      </c>
      <c r="B48" s="9" t="s">
        <v>384</v>
      </c>
      <c r="C48" s="9">
        <v>2002</v>
      </c>
      <c r="D48" s="9" t="s">
        <v>385</v>
      </c>
      <c r="E48" s="10" t="s">
        <v>15</v>
      </c>
      <c r="F48" s="11">
        <v>1.111111111111104E-2</v>
      </c>
      <c r="G48" s="11">
        <f>VLOOKUP(Tabulka1[[#This Row],[startovní číslo]],Tabulka13[],5,0)+$O$1</f>
        <v>2.2627314814814819E-2</v>
      </c>
      <c r="H4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1.1516203703703778E-2</v>
      </c>
      <c r="I48" s="13" t="str">
        <f>IF(Tabulka1[[#This Row],[Pohlaví M/Z]]="Z",VLOOKUP(Tabulka1[[#This Row],[Ročník]],Tabulka3[],2,0),VLOOKUP(Tabulka1[[#This Row],[Ročník]],Tabulka3[],3,0))</f>
        <v>Jky</v>
      </c>
      <c r="J48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48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L48" s="8">
        <f>IF(ISERROR(RANK(Tabulka1[[#This Row],[výsledný čas]],Tabulka1[výsledný čas],1)),"",RANK(Tabulka1[[#This Row],[výsledný čas]],Tabulka1[výsledný čas],1))</f>
        <v>47</v>
      </c>
    </row>
    <row r="49" spans="1:12" x14ac:dyDescent="0.25">
      <c r="A49" s="9">
        <v>96</v>
      </c>
      <c r="B49" s="9" t="s">
        <v>386</v>
      </c>
      <c r="C49" s="9">
        <v>1999</v>
      </c>
      <c r="D49" s="9" t="s">
        <v>152</v>
      </c>
      <c r="E49" s="10" t="s">
        <v>15</v>
      </c>
      <c r="F49" s="11">
        <v>1.122685185185184E-2</v>
      </c>
      <c r="G49" s="11">
        <f>VLOOKUP(Tabulka1[[#This Row],[startovní číslo]],Tabulka13[],5,0)+$O$1</f>
        <v>2.2789351851851852E-2</v>
      </c>
      <c r="H4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1.1562500000000012E-2</v>
      </c>
      <c r="I49" s="13" t="str">
        <f>IF(Tabulka1[[#This Row],[Pohlaví M/Z]]="Z",VLOOKUP(Tabulka1[[#This Row],[Ročník]],Tabulka3[],2,0),VLOOKUP(Tabulka1[[#This Row],[Ročník]],Tabulka3[],3,0))</f>
        <v>Jky</v>
      </c>
      <c r="J49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49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L49" s="8">
        <f>IF(ISERROR(RANK(Tabulka1[[#This Row],[výsledný čas]],Tabulka1[výsledný čas],1)),"",RANK(Tabulka1[[#This Row],[výsledný čas]],Tabulka1[výsledný čas],1))</f>
        <v>48</v>
      </c>
    </row>
    <row r="50" spans="1:12" x14ac:dyDescent="0.25">
      <c r="A50" s="9">
        <v>63</v>
      </c>
      <c r="B50" s="9" t="s">
        <v>400</v>
      </c>
      <c r="C50" s="9">
        <v>1963</v>
      </c>
      <c r="D50" s="9" t="s">
        <v>284</v>
      </c>
      <c r="E50" s="10" t="s">
        <v>20</v>
      </c>
      <c r="F50" s="11">
        <f>P$1*A:A</f>
        <v>7.2916666666666659E-3</v>
      </c>
      <c r="G50" s="11">
        <f>VLOOKUP(Tabulka1[[#This Row],[startovní číslo]],Tabulka13[],5,0)+$O$1</f>
        <v>1.8900462962962963E-2</v>
      </c>
      <c r="H5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1.1608796296296298E-2</v>
      </c>
      <c r="I50" s="13" t="str">
        <f>IF(Tabulka1[[#This Row],[Pohlaví M/Z]]="Z",VLOOKUP(Tabulka1[[#This Row],[Ročník]],Tabulka3[],2,0),VLOOKUP(Tabulka1[[#This Row],[Ročník]],Tabulka3[],3,0))</f>
        <v>M50</v>
      </c>
      <c r="J50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50" s="8">
        <f>IF(Tabulka1[[#This Row],[výsledný čas]]="","",COUNTIFS(Tabulka1[Pohlaví M/Z],Tabulka1[[#This Row],[Pohlaví M/Z]],Tabulka1[výsledný čas],"&lt;"&amp;Tabulka1[[#This Row],[výsledný čas]],Tabulka1[výsledný čas],"&lt;&gt;")+1)</f>
        <v>44</v>
      </c>
      <c r="L50" s="8">
        <f>IF(ISERROR(RANK(Tabulka1[[#This Row],[výsledný čas]],Tabulka1[výsledný čas],1)),"",RANK(Tabulka1[[#This Row],[výsledný čas]],Tabulka1[výsledný čas],1))</f>
        <v>49</v>
      </c>
    </row>
    <row r="51" spans="1:12" x14ac:dyDescent="0.25">
      <c r="A51" s="9">
        <v>10</v>
      </c>
      <c r="B51" s="9" t="s">
        <v>220</v>
      </c>
      <c r="C51" s="9">
        <v>1986</v>
      </c>
      <c r="D51" s="9" t="s">
        <v>274</v>
      </c>
      <c r="E51" s="10" t="s">
        <v>20</v>
      </c>
      <c r="F51" s="11">
        <v>1.1574074074074099E-3</v>
      </c>
      <c r="G51" s="11">
        <f>VLOOKUP(Tabulka1[[#This Row],[startovní číslo]],Tabulka13[],5,0)+$O$1</f>
        <v>1.283564814814815E-2</v>
      </c>
      <c r="H5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1.1678240740740739E-2</v>
      </c>
      <c r="I51" s="13" t="str">
        <f>IF(Tabulka1[[#This Row],[Pohlaví M/Z]]="Z",VLOOKUP(Tabulka1[[#This Row],[Ročník]],Tabulka3[],2,0),VLOOKUP(Tabulka1[[#This Row],[Ročník]],Tabulka3[],3,0))</f>
        <v>M20</v>
      </c>
      <c r="J51" s="8">
        <f>IF(Tabulka1[[#This Row],[výsledný čas]]="","",COUNTIFS(Tabulka1[Kategorie],Tabulka1[[#This Row],[Kategorie]],Tabulka1[výsledný čas],"&lt;"&amp;Tabulka1[[#This Row],[výsledný čas]],Tabulka1[výsledný čas],"&lt;&gt;")+1)</f>
        <v>23</v>
      </c>
      <c r="K51" s="8">
        <f>IF(Tabulka1[[#This Row],[výsledný čas]]="","",COUNTIFS(Tabulka1[Pohlaví M/Z],Tabulka1[[#This Row],[Pohlaví M/Z]],Tabulka1[výsledný čas],"&lt;"&amp;Tabulka1[[#This Row],[výsledný čas]],Tabulka1[výsledný čas],"&lt;&gt;")+1)</f>
        <v>45</v>
      </c>
      <c r="L51" s="8">
        <f>IF(ISERROR(RANK(Tabulka1[[#This Row],[výsledný čas]],Tabulka1[výsledný čas],1)),"",RANK(Tabulka1[[#This Row],[výsledný čas]],Tabulka1[výsledný čas],1))</f>
        <v>50</v>
      </c>
    </row>
    <row r="52" spans="1:12" x14ac:dyDescent="0.25">
      <c r="A52" s="9">
        <v>47</v>
      </c>
      <c r="B52" s="9" t="s">
        <v>282</v>
      </c>
      <c r="C52" s="9">
        <v>1954</v>
      </c>
      <c r="D52" s="9" t="s">
        <v>132</v>
      </c>
      <c r="E52" s="10" t="s">
        <v>20</v>
      </c>
      <c r="F52" s="11">
        <v>5.4398148148148097E-3</v>
      </c>
      <c r="G52" s="11">
        <f>VLOOKUP(Tabulka1[[#This Row],[startovní číslo]],Tabulka13[],5,0)+$O$1</f>
        <v>1.7118055555555556E-2</v>
      </c>
      <c r="H5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1.1678240740740746E-2</v>
      </c>
      <c r="I52" s="13" t="str">
        <f>IF(Tabulka1[[#This Row],[Pohlaví M/Z]]="Z",VLOOKUP(Tabulka1[[#This Row],[Ročník]],Tabulka3[],2,0),VLOOKUP(Tabulka1[[#This Row],[Ročník]],Tabulka3[],3,0))</f>
        <v>M60</v>
      </c>
      <c r="J52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52" s="8">
        <f>IF(Tabulka1[[#This Row],[výsledný čas]]="","",COUNTIFS(Tabulka1[Pohlaví M/Z],Tabulka1[[#This Row],[Pohlaví M/Z]],Tabulka1[výsledný čas],"&lt;"&amp;Tabulka1[[#This Row],[výsledný čas]],Tabulka1[výsledný čas],"&lt;&gt;")+1)</f>
        <v>45</v>
      </c>
      <c r="L52" s="8">
        <f>IF(ISERROR(RANK(Tabulka1[[#This Row],[výsledný čas]],Tabulka1[výsledný čas],1)),"",RANK(Tabulka1[[#This Row],[výsledný čas]],Tabulka1[výsledný čas],1))</f>
        <v>51</v>
      </c>
    </row>
    <row r="53" spans="1:12" x14ac:dyDescent="0.25">
      <c r="A53" s="9">
        <v>18</v>
      </c>
      <c r="B53" s="9" t="s">
        <v>171</v>
      </c>
      <c r="C53" s="9">
        <v>1982</v>
      </c>
      <c r="D53" s="9" t="s">
        <v>172</v>
      </c>
      <c r="E53" s="10" t="s">
        <v>15</v>
      </c>
      <c r="F53" s="11">
        <v>2.0833333333333298E-3</v>
      </c>
      <c r="G53" s="11">
        <f>VLOOKUP(Tabulka1[[#This Row],[startovní číslo]],Tabulka13[],5,0)+$O$1</f>
        <v>1.3865740740740739E-2</v>
      </c>
      <c r="H5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1.178240740740741E-2</v>
      </c>
      <c r="I53" s="13" t="str">
        <f>IF(Tabulka1[[#This Row],[Pohlaví M/Z]]="Z",VLOOKUP(Tabulka1[[#This Row],[Ročník]],Tabulka3[],2,0),VLOOKUP(Tabulka1[[#This Row],[Ročník]],Tabulka3[],3,0))</f>
        <v>Z35</v>
      </c>
      <c r="J5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53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L53" s="8">
        <f>IF(ISERROR(RANK(Tabulka1[[#This Row],[výsledný čas]],Tabulka1[výsledný čas],1)),"",RANK(Tabulka1[[#This Row],[výsledný čas]],Tabulka1[výsledný čas],1))</f>
        <v>52</v>
      </c>
    </row>
    <row r="54" spans="1:12" x14ac:dyDescent="0.25">
      <c r="A54" s="9">
        <v>71</v>
      </c>
      <c r="B54" s="9" t="s">
        <v>304</v>
      </c>
      <c r="C54" s="9">
        <v>1993</v>
      </c>
      <c r="D54" s="9" t="s">
        <v>305</v>
      </c>
      <c r="E54" s="10" t="s">
        <v>15</v>
      </c>
      <c r="F54" s="11">
        <f>P$1*A:A</f>
        <v>8.2175925925925923E-3</v>
      </c>
      <c r="G54" s="11">
        <f>VLOOKUP(Tabulka1[[#This Row],[startovní číslo]],Tabulka13[],5,0)+$O$1</f>
        <v>2.0092592592592592E-2</v>
      </c>
      <c r="H5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1.1875E-2</v>
      </c>
      <c r="I54" s="13" t="str">
        <f>IF(Tabulka1[[#This Row],[Pohlaví M/Z]]="Z",VLOOKUP(Tabulka1[[#This Row],[Ročník]],Tabulka3[],2,0),VLOOKUP(Tabulka1[[#This Row],[Ročník]],Tabulka3[],3,0))</f>
        <v>Z20</v>
      </c>
      <c r="J5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54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L54" s="8">
        <f>IF(ISERROR(RANK(Tabulka1[[#This Row],[výsledný čas]],Tabulka1[výsledný čas],1)),"",RANK(Tabulka1[[#This Row],[výsledný čas]],Tabulka1[výsledný čas],1))</f>
        <v>53</v>
      </c>
    </row>
    <row r="55" spans="1:12" x14ac:dyDescent="0.25">
      <c r="A55" s="9">
        <v>29</v>
      </c>
      <c r="B55" s="9" t="s">
        <v>350</v>
      </c>
      <c r="C55" s="9">
        <v>1996</v>
      </c>
      <c r="D55" s="9" t="s">
        <v>349</v>
      </c>
      <c r="E55" s="10" t="s">
        <v>15</v>
      </c>
      <c r="F55" s="11">
        <v>3.3564814814814798E-3</v>
      </c>
      <c r="G55" s="11">
        <f>VLOOKUP(Tabulka1[[#This Row],[startovní číslo]],Tabulka13[],5,0)+$O$1</f>
        <v>1.525462962962963E-2</v>
      </c>
      <c r="H5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1.1898148148148151E-2</v>
      </c>
      <c r="I55" s="13" t="str">
        <f>IF(Tabulka1[[#This Row],[Pohlaví M/Z]]="Z",VLOOKUP(Tabulka1[[#This Row],[Ročník]],Tabulka3[],2,0),VLOOKUP(Tabulka1[[#This Row],[Ročník]],Tabulka3[],3,0))</f>
        <v>Z20</v>
      </c>
      <c r="J5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55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L55" s="8">
        <f>IF(ISERROR(RANK(Tabulka1[[#This Row],[výsledný čas]],Tabulka1[výsledný čas],1)),"",RANK(Tabulka1[[#This Row],[výsledný čas]],Tabulka1[výsledný čas],1))</f>
        <v>54</v>
      </c>
    </row>
    <row r="56" spans="1:12" x14ac:dyDescent="0.25">
      <c r="A56" s="9">
        <v>91</v>
      </c>
      <c r="B56" s="9" t="s">
        <v>332</v>
      </c>
      <c r="C56" s="9">
        <v>1984</v>
      </c>
      <c r="D56" s="9" t="s">
        <v>333</v>
      </c>
      <c r="E56" s="10" t="s">
        <v>20</v>
      </c>
      <c r="F56" s="11">
        <v>1.0648148148148141E-2</v>
      </c>
      <c r="G56" s="11">
        <f>VLOOKUP(Tabulka1[[#This Row],[startovní číslo]],Tabulka13[],5,0)+$O$1</f>
        <v>2.2581018518518518E-2</v>
      </c>
      <c r="H5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1.1932870370370377E-2</v>
      </c>
      <c r="I56" s="13" t="str">
        <f>IF(Tabulka1[[#This Row],[Pohlaví M/Z]]="Z",VLOOKUP(Tabulka1[[#This Row],[Ročník]],Tabulka3[],2,0),VLOOKUP(Tabulka1[[#This Row],[Ročník]],Tabulka3[],3,0))</f>
        <v>M20</v>
      </c>
      <c r="J56" s="8">
        <f>IF(Tabulka1[[#This Row],[výsledný čas]]="","",COUNTIFS(Tabulka1[Kategorie],Tabulka1[[#This Row],[Kategorie]],Tabulka1[výsledný čas],"&lt;"&amp;Tabulka1[[#This Row],[výsledný čas]],Tabulka1[výsledný čas],"&lt;&gt;")+1)</f>
        <v>24</v>
      </c>
      <c r="K56" s="8">
        <f>IF(Tabulka1[[#This Row],[výsledný čas]]="","",COUNTIFS(Tabulka1[Pohlaví M/Z],Tabulka1[[#This Row],[Pohlaví M/Z]],Tabulka1[výsledný čas],"&lt;"&amp;Tabulka1[[#This Row],[výsledný čas]],Tabulka1[výsledný čas],"&lt;&gt;")+1)</f>
        <v>47</v>
      </c>
      <c r="L56" s="8">
        <f>IF(ISERROR(RANK(Tabulka1[[#This Row],[výsledný čas]],Tabulka1[výsledný čas],1)),"",RANK(Tabulka1[[#This Row],[výsledný čas]],Tabulka1[výsledný čas],1))</f>
        <v>55</v>
      </c>
    </row>
    <row r="57" spans="1:12" x14ac:dyDescent="0.25">
      <c r="A57" s="9">
        <v>1</v>
      </c>
      <c r="B57" s="9" t="s">
        <v>189</v>
      </c>
      <c r="C57" s="9">
        <v>1961</v>
      </c>
      <c r="D57" s="9" t="s">
        <v>136</v>
      </c>
      <c r="E57" s="10" t="s">
        <v>15</v>
      </c>
      <c r="F57" s="11">
        <v>1.1574074074074073E-4</v>
      </c>
      <c r="G57" s="11">
        <f>VLOOKUP(Tabulka1[[#This Row],[startovní číslo]],Tabulka13[],5,0)+$O$1</f>
        <v>1.2129629629629629E-2</v>
      </c>
      <c r="H5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1.2013888888888888E-2</v>
      </c>
      <c r="I57" s="13" t="str">
        <f>IF(Tabulka1[[#This Row],[Pohlaví M/Z]]="Z",VLOOKUP(Tabulka1[[#This Row],[Ročník]],Tabulka3[],2,0),VLOOKUP(Tabulka1[[#This Row],[Ročník]],Tabulka3[],3,0))</f>
        <v>Z55</v>
      </c>
      <c r="J5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57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L57" s="8">
        <f>IF(ISERROR(RANK(Tabulka1[[#This Row],[výsledný čas]],Tabulka1[výsledný čas],1)),"",RANK(Tabulka1[[#This Row],[výsledný čas]],Tabulka1[výsledný čas],1))</f>
        <v>56</v>
      </c>
    </row>
    <row r="58" spans="1:12" x14ac:dyDescent="0.25">
      <c r="A58" s="9">
        <v>24</v>
      </c>
      <c r="B58" s="9" t="s">
        <v>114</v>
      </c>
      <c r="C58" s="9">
        <v>1965</v>
      </c>
      <c r="D58" s="9" t="s">
        <v>300</v>
      </c>
      <c r="E58" s="10" t="s">
        <v>20</v>
      </c>
      <c r="F58" s="11">
        <v>2.7777777777777801E-3</v>
      </c>
      <c r="G58" s="11">
        <f>VLOOKUP(Tabulka1[[#This Row],[startovní číslo]],Tabulka13[],5,0)+$O$1</f>
        <v>1.4918981481481483E-2</v>
      </c>
      <c r="H5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1.2141203703703703E-2</v>
      </c>
      <c r="I58" s="13" t="str">
        <f>IF(Tabulka1[[#This Row],[Pohlaví M/Z]]="Z",VLOOKUP(Tabulka1[[#This Row],[Ročník]],Tabulka3[],2,0),VLOOKUP(Tabulka1[[#This Row],[Ročník]],Tabulka3[],3,0))</f>
        <v>M50</v>
      </c>
      <c r="J58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58" s="8">
        <f>IF(Tabulka1[[#This Row],[výsledný čas]]="","",COUNTIFS(Tabulka1[Pohlaví M/Z],Tabulka1[[#This Row],[Pohlaví M/Z]],Tabulka1[výsledný čas],"&lt;"&amp;Tabulka1[[#This Row],[výsledný čas]],Tabulka1[výsledný čas],"&lt;&gt;")+1)</f>
        <v>48</v>
      </c>
      <c r="L58" s="8">
        <f>IF(ISERROR(RANK(Tabulka1[[#This Row],[výsledný čas]],Tabulka1[výsledný čas],1)),"",RANK(Tabulka1[[#This Row],[výsledný čas]],Tabulka1[výsledný čas],1))</f>
        <v>57</v>
      </c>
    </row>
    <row r="59" spans="1:12" x14ac:dyDescent="0.25">
      <c r="A59" s="9">
        <v>68</v>
      </c>
      <c r="B59" s="9" t="s">
        <v>93</v>
      </c>
      <c r="C59" s="9">
        <v>1971</v>
      </c>
      <c r="D59" s="9" t="s">
        <v>279</v>
      </c>
      <c r="E59" s="10" t="s">
        <v>20</v>
      </c>
      <c r="F59" s="11">
        <f>P$1*A:A</f>
        <v>7.8703703703703696E-3</v>
      </c>
      <c r="G59" s="11">
        <f>VLOOKUP(Tabulka1[[#This Row],[startovní číslo]],Tabulka13[],5,0)+$O$1</f>
        <v>2.0046296296296295E-2</v>
      </c>
      <c r="H5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1.2175925925925925E-2</v>
      </c>
      <c r="I59" s="13" t="str">
        <f>IF(Tabulka1[[#This Row],[Pohlaví M/Z]]="Z",VLOOKUP(Tabulka1[[#This Row],[Ročník]],Tabulka3[],2,0),VLOOKUP(Tabulka1[[#This Row],[Ročník]],Tabulka3[],3,0))</f>
        <v>M40</v>
      </c>
      <c r="J59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59" s="8">
        <f>IF(Tabulka1[[#This Row],[výsledný čas]]="","",COUNTIFS(Tabulka1[Pohlaví M/Z],Tabulka1[[#This Row],[Pohlaví M/Z]],Tabulka1[výsledný čas],"&lt;"&amp;Tabulka1[[#This Row],[výsledný čas]],Tabulka1[výsledný čas],"&lt;&gt;")+1)</f>
        <v>49</v>
      </c>
      <c r="L59" s="8">
        <f>IF(ISERROR(RANK(Tabulka1[[#This Row],[výsledný čas]],Tabulka1[výsledný čas],1)),"",RANK(Tabulka1[[#This Row],[výsledný čas]],Tabulka1[výsledný čas],1))</f>
        <v>58</v>
      </c>
    </row>
    <row r="60" spans="1:12" x14ac:dyDescent="0.25">
      <c r="A60" s="9">
        <v>88</v>
      </c>
      <c r="B60" s="9" t="s">
        <v>92</v>
      </c>
      <c r="C60" s="9">
        <v>1975</v>
      </c>
      <c r="D60" s="9" t="s">
        <v>191</v>
      </c>
      <c r="E60" s="10" t="s">
        <v>20</v>
      </c>
      <c r="F60" s="11">
        <v>1.030092592592584E-2</v>
      </c>
      <c r="G60" s="11">
        <f>VLOOKUP(Tabulka1[[#This Row],[startovní číslo]],Tabulka13[],5,0)+$O$1</f>
        <v>2.2638888888888889E-2</v>
      </c>
      <c r="H6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1.2337962962963049E-2</v>
      </c>
      <c r="I60" s="13" t="str">
        <f>IF(Tabulka1[[#This Row],[Pohlaví M/Z]]="Z",VLOOKUP(Tabulka1[[#This Row],[Ročník]],Tabulka3[],2,0),VLOOKUP(Tabulka1[[#This Row],[Ročník]],Tabulka3[],3,0))</f>
        <v>M40</v>
      </c>
      <c r="J60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60" s="8">
        <f>IF(Tabulka1[[#This Row],[výsledný čas]]="","",COUNTIFS(Tabulka1[Pohlaví M/Z],Tabulka1[[#This Row],[Pohlaví M/Z]],Tabulka1[výsledný čas],"&lt;"&amp;Tabulka1[[#This Row],[výsledný čas]],Tabulka1[výsledný čas],"&lt;&gt;")+1)</f>
        <v>51</v>
      </c>
      <c r="L60" s="8">
        <f>IF(ISERROR(RANK(Tabulka1[[#This Row],[výsledný čas]],Tabulka1[výsledný čas],1)),"",RANK(Tabulka1[[#This Row],[výsledný čas]],Tabulka1[výsledný čas],1))</f>
        <v>60</v>
      </c>
    </row>
    <row r="61" spans="1:12" x14ac:dyDescent="0.25">
      <c r="A61" s="9">
        <v>85</v>
      </c>
      <c r="B61" s="9" t="s">
        <v>321</v>
      </c>
      <c r="C61" s="9">
        <v>2003</v>
      </c>
      <c r="D61" s="9" t="s">
        <v>138</v>
      </c>
      <c r="E61" s="10" t="s">
        <v>20</v>
      </c>
      <c r="F61" s="11">
        <v>9.9537037037037042E-3</v>
      </c>
      <c r="G61" s="11">
        <f>VLOOKUP(Tabulka1[[#This Row],[startovní číslo]],Tabulka13[],5,0)+$O$1</f>
        <v>2.2199074074074076E-2</v>
      </c>
      <c r="H6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1.2245370370370372E-2</v>
      </c>
      <c r="I61" s="13" t="str">
        <f>IF(Tabulka1[[#This Row],[Pohlaví M/Z]]="Z",VLOOKUP(Tabulka1[[#This Row],[Ročník]],Tabulka3[],2,0),VLOOKUP(Tabulka1[[#This Row],[Ročník]],Tabulka3[],3,0))</f>
        <v>Jri</v>
      </c>
      <c r="J6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61" s="8">
        <f>IF(Tabulka1[[#This Row],[výsledný čas]]="","",COUNTIFS(Tabulka1[Pohlaví M/Z],Tabulka1[[#This Row],[Pohlaví M/Z]],Tabulka1[výsledný čas],"&lt;"&amp;Tabulka1[[#This Row],[výsledný čas]],Tabulka1[výsledný čas],"&lt;&gt;")+1)</f>
        <v>50</v>
      </c>
      <c r="L61" s="8">
        <f>IF(ISERROR(RANK(Tabulka1[[#This Row],[výsledný čas]],Tabulka1[výsledný čas],1)),"",RANK(Tabulka1[[#This Row],[výsledný čas]],Tabulka1[výsledný čas],1))</f>
        <v>59</v>
      </c>
    </row>
    <row r="62" spans="1:12" x14ac:dyDescent="0.25">
      <c r="A62" s="9">
        <v>90</v>
      </c>
      <c r="B62" s="9" t="s">
        <v>355</v>
      </c>
      <c r="C62" s="9">
        <v>2007</v>
      </c>
      <c r="D62" s="9" t="s">
        <v>354</v>
      </c>
      <c r="E62" s="10" t="s">
        <v>20</v>
      </c>
      <c r="F62" s="11">
        <v>1.0532407407407341E-2</v>
      </c>
      <c r="G62" s="11">
        <f>VLOOKUP(Tabulka1[[#This Row],[startovní číslo]],Tabulka13[],5,0)+$O$1</f>
        <v>2.2916666666666669E-2</v>
      </c>
      <c r="H6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1.2384259259259327E-2</v>
      </c>
      <c r="I62" s="13" t="str">
        <f>IF(Tabulka1[[#This Row],[Pohlaví M/Z]]="Z",VLOOKUP(Tabulka1[[#This Row],[Ročník]],Tabulka3[],2,0),VLOOKUP(Tabulka1[[#This Row],[Ročník]],Tabulka3[],3,0))</f>
        <v>Jri</v>
      </c>
      <c r="J6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62" s="8">
        <f>IF(Tabulka1[[#This Row],[výsledný čas]]="","",COUNTIFS(Tabulka1[Pohlaví M/Z],Tabulka1[[#This Row],[Pohlaví M/Z]],Tabulka1[výsledný čas],"&lt;"&amp;Tabulka1[[#This Row],[výsledný čas]],Tabulka1[výsledný čas],"&lt;&gt;")+1)</f>
        <v>52</v>
      </c>
      <c r="L62" s="8">
        <f>IF(ISERROR(RANK(Tabulka1[[#This Row],[výsledný čas]],Tabulka1[výsledný čas],1)),"",RANK(Tabulka1[[#This Row],[výsledný čas]],Tabulka1[výsledný čas],1))</f>
        <v>61</v>
      </c>
    </row>
    <row r="63" spans="1:12" x14ac:dyDescent="0.25">
      <c r="A63" s="9">
        <v>107</v>
      </c>
      <c r="B63" s="9" t="s">
        <v>192</v>
      </c>
      <c r="C63" s="9">
        <v>1960</v>
      </c>
      <c r="D63" s="9" t="s">
        <v>278</v>
      </c>
      <c r="E63" s="10" t="s">
        <v>15</v>
      </c>
      <c r="F63" s="11">
        <v>1.2499999999999942E-2</v>
      </c>
      <c r="G63" s="11">
        <f>VLOOKUP(Tabulka1[[#This Row],[startovní číslo]],Tabulka13[],5,0)+$O$1</f>
        <v>2.494212962962963E-2</v>
      </c>
      <c r="H6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1.2442129629629688E-2</v>
      </c>
      <c r="I63" s="13" t="str">
        <f>IF(Tabulka1[[#This Row],[Pohlaví M/Z]]="Z",VLOOKUP(Tabulka1[[#This Row],[Ročník]],Tabulka3[],2,0),VLOOKUP(Tabulka1[[#This Row],[Ročník]],Tabulka3[],3,0))</f>
        <v>Z55</v>
      </c>
      <c r="J6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63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L63" s="8">
        <f>IF(ISERROR(RANK(Tabulka1[[#This Row],[výsledný čas]],Tabulka1[výsledný čas],1)),"",RANK(Tabulka1[[#This Row],[výsledný čas]],Tabulka1[výsledný čas],1))</f>
        <v>62</v>
      </c>
    </row>
    <row r="64" spans="1:12" x14ac:dyDescent="0.25">
      <c r="A64" s="9">
        <v>48</v>
      </c>
      <c r="B64" s="9" t="s">
        <v>214</v>
      </c>
      <c r="C64" s="9">
        <v>1973</v>
      </c>
      <c r="D64" s="9" t="s">
        <v>275</v>
      </c>
      <c r="E64" s="10" t="s">
        <v>15</v>
      </c>
      <c r="F64" s="11">
        <v>5.5555555555555497E-3</v>
      </c>
      <c r="G64" s="11">
        <f>VLOOKUP(Tabulka1[[#This Row],[startovní číslo]],Tabulka13[],5,0)+$O$1</f>
        <v>1.8078703703703704E-2</v>
      </c>
      <c r="H6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1.2523148148148155E-2</v>
      </c>
      <c r="I64" s="13" t="str">
        <f>IF(Tabulka1[[#This Row],[Pohlaví M/Z]]="Z",VLOOKUP(Tabulka1[[#This Row],[Ročník]],Tabulka3[],2,0),VLOOKUP(Tabulka1[[#This Row],[Ročník]],Tabulka3[],3,0))</f>
        <v>Z45</v>
      </c>
      <c r="J64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64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L64" s="8">
        <f>IF(ISERROR(RANK(Tabulka1[[#This Row],[výsledný čas]],Tabulka1[výsledný čas],1)),"",RANK(Tabulka1[[#This Row],[výsledný čas]],Tabulka1[výsledný čas],1))</f>
        <v>63</v>
      </c>
    </row>
    <row r="65" spans="1:12" x14ac:dyDescent="0.25">
      <c r="A65" s="9">
        <v>3</v>
      </c>
      <c r="B65" s="9" t="s">
        <v>139</v>
      </c>
      <c r="C65" s="9">
        <v>1956</v>
      </c>
      <c r="D65" s="9" t="s">
        <v>278</v>
      </c>
      <c r="E65" s="10" t="s">
        <v>20</v>
      </c>
      <c r="F65" s="11">
        <v>3.4722222222222202E-4</v>
      </c>
      <c r="G65" s="11">
        <f>VLOOKUP(Tabulka1[[#This Row],[startovní číslo]],Tabulka13[],5,0)+$O$1</f>
        <v>1.2881944444444446E-2</v>
      </c>
      <c r="H6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1.2534722222222223E-2</v>
      </c>
      <c r="I65" s="13" t="str">
        <f>IF(Tabulka1[[#This Row],[Pohlaví M/Z]]="Z",VLOOKUP(Tabulka1[[#This Row],[Ročník]],Tabulka3[],2,0),VLOOKUP(Tabulka1[[#This Row],[Ročník]],Tabulka3[],3,0))</f>
        <v>M60</v>
      </c>
      <c r="J65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65" s="8">
        <f>IF(Tabulka1[[#This Row],[výsledný čas]]="","",COUNTIFS(Tabulka1[Pohlaví M/Z],Tabulka1[[#This Row],[Pohlaví M/Z]],Tabulka1[výsledný čas],"&lt;"&amp;Tabulka1[[#This Row],[výsledný čas]],Tabulka1[výsledný čas],"&lt;&gt;")+1)</f>
        <v>53</v>
      </c>
      <c r="L65" s="8">
        <f>IF(ISERROR(RANK(Tabulka1[[#This Row],[výsledný čas]],Tabulka1[výsledný čas],1)),"",RANK(Tabulka1[[#This Row],[výsledný čas]],Tabulka1[výsledný čas],1))</f>
        <v>64</v>
      </c>
    </row>
    <row r="66" spans="1:12" x14ac:dyDescent="0.25">
      <c r="A66" s="9">
        <v>66</v>
      </c>
      <c r="B66" s="9" t="s">
        <v>135</v>
      </c>
      <c r="C66" s="9">
        <v>1953</v>
      </c>
      <c r="D66" s="9" t="s">
        <v>278</v>
      </c>
      <c r="E66" s="10" t="s">
        <v>20</v>
      </c>
      <c r="F66" s="11">
        <f>P$1*A:A</f>
        <v>7.6388888888888886E-3</v>
      </c>
      <c r="G66" s="11">
        <f>VLOOKUP(Tabulka1[[#This Row],[startovní číslo]],Tabulka13[],5,0)+$O$1</f>
        <v>2.0243055555555552E-2</v>
      </c>
      <c r="H6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1.2604166666666663E-2</v>
      </c>
      <c r="I66" s="13" t="str">
        <f>IF(Tabulka1[[#This Row],[Pohlaví M/Z]]="Z",VLOOKUP(Tabulka1[[#This Row],[Ročník]],Tabulka3[],2,0),VLOOKUP(Tabulka1[[#This Row],[Ročník]],Tabulka3[],3,0))</f>
        <v>M60</v>
      </c>
      <c r="J66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66" s="8">
        <f>IF(Tabulka1[[#This Row],[výsledný čas]]="","",COUNTIFS(Tabulka1[Pohlaví M/Z],Tabulka1[[#This Row],[Pohlaví M/Z]],Tabulka1[výsledný čas],"&lt;"&amp;Tabulka1[[#This Row],[výsledný čas]],Tabulka1[výsledný čas],"&lt;&gt;")+1)</f>
        <v>54</v>
      </c>
      <c r="L66" s="8">
        <f>IF(ISERROR(RANK(Tabulka1[[#This Row],[výsledný čas]],Tabulka1[výsledný čas],1)),"",RANK(Tabulka1[[#This Row],[výsledný čas]],Tabulka1[výsledný čas],1))</f>
        <v>65</v>
      </c>
    </row>
    <row r="67" spans="1:12" x14ac:dyDescent="0.25">
      <c r="A67" s="9">
        <v>57</v>
      </c>
      <c r="B67" s="9" t="s">
        <v>185</v>
      </c>
      <c r="C67" s="9">
        <v>1970</v>
      </c>
      <c r="D67" s="9" t="s">
        <v>17</v>
      </c>
      <c r="E67" s="10" t="s">
        <v>15</v>
      </c>
      <c r="F67" s="11">
        <f>P$1*A:A</f>
        <v>6.5972222222222213E-3</v>
      </c>
      <c r="G67" s="11">
        <f>VLOOKUP(Tabulka1[[#This Row],[startovní číslo]],Tabulka13[],5,0)+$O$1</f>
        <v>1.9212962962962963E-2</v>
      </c>
      <c r="H6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1.2615740740740742E-2</v>
      </c>
      <c r="I67" s="13" t="str">
        <f>IF(Tabulka1[[#This Row],[Pohlaví M/Z]]="Z",VLOOKUP(Tabulka1[[#This Row],[Ročník]],Tabulka3[],2,0),VLOOKUP(Tabulka1[[#This Row],[Ročník]],Tabulka3[],3,0))</f>
        <v>Z45</v>
      </c>
      <c r="J67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67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L67" s="8">
        <f>IF(ISERROR(RANK(Tabulka1[[#This Row],[výsledný čas]],Tabulka1[výsledný čas],1)),"",RANK(Tabulka1[[#This Row],[výsledný čas]],Tabulka1[výsledný čas],1))</f>
        <v>66</v>
      </c>
    </row>
    <row r="68" spans="1:12" x14ac:dyDescent="0.25">
      <c r="A68" s="9">
        <v>93</v>
      </c>
      <c r="B68" s="9" t="s">
        <v>286</v>
      </c>
      <c r="C68" s="9">
        <v>1991</v>
      </c>
      <c r="D68" s="9" t="s">
        <v>191</v>
      </c>
      <c r="E68" s="10" t="s">
        <v>15</v>
      </c>
      <c r="F68" s="11">
        <v>1.0879629629629541E-2</v>
      </c>
      <c r="G68" s="11">
        <f>VLOOKUP(Tabulka1[[#This Row],[startovní číslo]],Tabulka13[],5,0)+$O$1</f>
        <v>2.3495370370370371E-2</v>
      </c>
      <c r="H6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1.261574074074083E-2</v>
      </c>
      <c r="I68" s="13" t="str">
        <f>IF(Tabulka1[[#This Row],[Pohlaví M/Z]]="Z",VLOOKUP(Tabulka1[[#This Row],[Ročník]],Tabulka3[],2,0),VLOOKUP(Tabulka1[[#This Row],[Ročník]],Tabulka3[],3,0))</f>
        <v>Z20</v>
      </c>
      <c r="J68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68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L68" s="8">
        <f>IF(ISERROR(RANK(Tabulka1[[#This Row],[výsledný čas]],Tabulka1[výsledný čas],1)),"",RANK(Tabulka1[[#This Row],[výsledný čas]],Tabulka1[výsledný čas],1))</f>
        <v>67</v>
      </c>
    </row>
    <row r="69" spans="1:12" x14ac:dyDescent="0.25">
      <c r="A69" s="9">
        <v>78</v>
      </c>
      <c r="B69" s="9" t="s">
        <v>137</v>
      </c>
      <c r="C69" s="9">
        <v>1953</v>
      </c>
      <c r="D69" s="9" t="s">
        <v>288</v>
      </c>
      <c r="E69" s="10" t="s">
        <v>20</v>
      </c>
      <c r="F69" s="11">
        <f>P$1*A:A</f>
        <v>9.0277777777777769E-3</v>
      </c>
      <c r="G69" s="11">
        <f>VLOOKUP(Tabulka1[[#This Row],[startovní číslo]],Tabulka13[],5,0)+$O$1</f>
        <v>2.1701388888888892E-2</v>
      </c>
      <c r="H6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1.2673611111111115E-2</v>
      </c>
      <c r="I69" s="13" t="str">
        <f>IF(Tabulka1[[#This Row],[Pohlaví M/Z]]="Z",VLOOKUP(Tabulka1[[#This Row],[Ročník]],Tabulka3[],2,0),VLOOKUP(Tabulka1[[#This Row],[Ročník]],Tabulka3[],3,0))</f>
        <v>M60</v>
      </c>
      <c r="J69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69" s="8">
        <f>IF(Tabulka1[[#This Row],[výsledný čas]]="","",COUNTIFS(Tabulka1[Pohlaví M/Z],Tabulka1[[#This Row],[Pohlaví M/Z]],Tabulka1[výsledný čas],"&lt;"&amp;Tabulka1[[#This Row],[výsledný čas]],Tabulka1[výsledný čas],"&lt;&gt;")+1)</f>
        <v>55</v>
      </c>
      <c r="L69" s="8">
        <f>IF(ISERROR(RANK(Tabulka1[[#This Row],[výsledný čas]],Tabulka1[výsledný čas],1)),"",RANK(Tabulka1[[#This Row],[výsledný čas]],Tabulka1[výsledný čas],1))</f>
        <v>68</v>
      </c>
    </row>
    <row r="70" spans="1:12" x14ac:dyDescent="0.25">
      <c r="A70" s="9">
        <v>87</v>
      </c>
      <c r="B70" s="9" t="s">
        <v>401</v>
      </c>
      <c r="C70" s="9">
        <v>1979</v>
      </c>
      <c r="D70" s="9" t="s">
        <v>397</v>
      </c>
      <c r="E70" s="10" t="s">
        <v>15</v>
      </c>
      <c r="F70" s="11">
        <v>1.0185185185185141E-2</v>
      </c>
      <c r="G70" s="11">
        <f>VLOOKUP(Tabulka1[[#This Row],[startovní číslo]],Tabulka13[],5,0)+$O$1</f>
        <v>2.3113425925925926E-2</v>
      </c>
      <c r="H7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1.2928240740740785E-2</v>
      </c>
      <c r="I70" s="13" t="str">
        <f>IF(Tabulka1[[#This Row],[Pohlaví M/Z]]="Z",VLOOKUP(Tabulka1[[#This Row],[Ročník]],Tabulka3[],2,0),VLOOKUP(Tabulka1[[#This Row],[Ročník]],Tabulka3[],3,0))</f>
        <v>Z35</v>
      </c>
      <c r="J70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70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L70" s="8">
        <f>IF(ISERROR(RANK(Tabulka1[[#This Row],[výsledný čas]],Tabulka1[výsledný čas],1)),"",RANK(Tabulka1[[#This Row],[výsledný čas]],Tabulka1[výsledný čas],1))</f>
        <v>69</v>
      </c>
    </row>
    <row r="71" spans="1:12" x14ac:dyDescent="0.25">
      <c r="A71" s="9">
        <v>76</v>
      </c>
      <c r="B71" s="9" t="s">
        <v>319</v>
      </c>
      <c r="C71" s="9">
        <v>1964</v>
      </c>
      <c r="D71" s="9" t="s">
        <v>320</v>
      </c>
      <c r="E71" s="10" t="s">
        <v>20</v>
      </c>
      <c r="F71" s="11">
        <f>P$1*A:A</f>
        <v>8.7962962962962951E-3</v>
      </c>
      <c r="G71" s="11">
        <f>VLOOKUP(Tabulka1[[#This Row],[startovní číslo]],Tabulka13[],5,0)+$O$1</f>
        <v>2.1956018518518517E-2</v>
      </c>
      <c r="H7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1.3159722222222222E-2</v>
      </c>
      <c r="I71" s="13" t="str">
        <f>IF(Tabulka1[[#This Row],[Pohlaví M/Z]]="Z",VLOOKUP(Tabulka1[[#This Row],[Ročník]],Tabulka3[],2,0),VLOOKUP(Tabulka1[[#This Row],[Ročník]],Tabulka3[],3,0))</f>
        <v>M50</v>
      </c>
      <c r="J71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71" s="8">
        <f>IF(Tabulka1[[#This Row],[výsledný čas]]="","",COUNTIFS(Tabulka1[Pohlaví M/Z],Tabulka1[[#This Row],[Pohlaví M/Z]],Tabulka1[výsledný čas],"&lt;"&amp;Tabulka1[[#This Row],[výsledný čas]],Tabulka1[výsledný čas],"&lt;&gt;")+1)</f>
        <v>56</v>
      </c>
      <c r="L71" s="8">
        <f>IF(ISERROR(RANK(Tabulka1[[#This Row],[výsledný čas]],Tabulka1[výsledný čas],1)),"",RANK(Tabulka1[[#This Row],[výsledný čas]],Tabulka1[výsledný čas],1))</f>
        <v>70</v>
      </c>
    </row>
    <row r="72" spans="1:12" x14ac:dyDescent="0.25">
      <c r="A72" s="9">
        <v>35</v>
      </c>
      <c r="B72" s="9" t="s">
        <v>334</v>
      </c>
      <c r="C72" s="9">
        <v>1958</v>
      </c>
      <c r="D72" s="9" t="s">
        <v>335</v>
      </c>
      <c r="E72" s="10" t="s">
        <v>20</v>
      </c>
      <c r="F72" s="11">
        <v>4.0509259259259196E-3</v>
      </c>
      <c r="G72" s="11">
        <f>VLOOKUP(Tabulka1[[#This Row],[startovní číslo]],Tabulka13[],5,0)+$O$1</f>
        <v>1.7222222222222222E-2</v>
      </c>
      <c r="H7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1.3171296296296302E-2</v>
      </c>
      <c r="I72" s="13" t="str">
        <f>IF(Tabulka1[[#This Row],[Pohlaví M/Z]]="Z",VLOOKUP(Tabulka1[[#This Row],[Ročník]],Tabulka3[],2,0),VLOOKUP(Tabulka1[[#This Row],[Ročník]],Tabulka3[],3,0))</f>
        <v>M60</v>
      </c>
      <c r="J72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72" s="8">
        <f>IF(Tabulka1[[#This Row],[výsledný čas]]="","",COUNTIFS(Tabulka1[Pohlaví M/Z],Tabulka1[[#This Row],[Pohlaví M/Z]],Tabulka1[výsledný čas],"&lt;"&amp;Tabulka1[[#This Row],[výsledný čas]],Tabulka1[výsledný čas],"&lt;&gt;")+1)</f>
        <v>57</v>
      </c>
      <c r="L72" s="8">
        <f>IF(ISERROR(RANK(Tabulka1[[#This Row],[výsledný čas]],Tabulka1[výsledný čas],1)),"",RANK(Tabulka1[[#This Row],[výsledný čas]],Tabulka1[výsledný čas],1))</f>
        <v>71</v>
      </c>
    </row>
    <row r="73" spans="1:12" x14ac:dyDescent="0.25">
      <c r="A73" s="9">
        <v>100</v>
      </c>
      <c r="B73" s="9" t="s">
        <v>389</v>
      </c>
      <c r="C73" s="9">
        <v>1976</v>
      </c>
      <c r="D73" s="9" t="s">
        <v>274</v>
      </c>
      <c r="E73" s="10" t="s">
        <v>20</v>
      </c>
      <c r="F73" s="11">
        <v>1.1689814814814741E-2</v>
      </c>
      <c r="G73" s="11">
        <f>VLOOKUP(Tabulka1[[#This Row],[startovní číslo]],Tabulka13[],5,0)+$O$1</f>
        <v>2.4872685185185189E-2</v>
      </c>
      <c r="H7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1.3182870370370447E-2</v>
      </c>
      <c r="I73" s="13" t="str">
        <f>IF(Tabulka1[[#This Row],[Pohlaví M/Z]]="Z",VLOOKUP(Tabulka1[[#This Row],[Ročník]],Tabulka3[],2,0),VLOOKUP(Tabulka1[[#This Row],[Ročník]],Tabulka3[],3,0))</f>
        <v>M40</v>
      </c>
      <c r="J73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73" s="8">
        <f>IF(Tabulka1[[#This Row],[výsledný čas]]="","",COUNTIFS(Tabulka1[Pohlaví M/Z],Tabulka1[[#This Row],[Pohlaví M/Z]],Tabulka1[výsledný čas],"&lt;"&amp;Tabulka1[[#This Row],[výsledný čas]],Tabulka1[výsledný čas],"&lt;&gt;")+1)</f>
        <v>58</v>
      </c>
      <c r="L73" s="8">
        <f>IF(ISERROR(RANK(Tabulka1[[#This Row],[výsledný čas]],Tabulka1[výsledný čas],1)),"",RANK(Tabulka1[[#This Row],[výsledný čas]],Tabulka1[výsledný čas],1))</f>
        <v>72</v>
      </c>
    </row>
    <row r="74" spans="1:12" x14ac:dyDescent="0.25">
      <c r="A74" s="9">
        <v>118</v>
      </c>
      <c r="B74" s="9" t="s">
        <v>122</v>
      </c>
      <c r="C74" s="9">
        <v>1962</v>
      </c>
      <c r="D74" s="9" t="s">
        <v>274</v>
      </c>
      <c r="E74" s="10" t="s">
        <v>20</v>
      </c>
      <c r="F74" s="11">
        <v>1.377314814814814E-2</v>
      </c>
      <c r="G74" s="11">
        <f>VLOOKUP(Tabulka1[[#This Row],[startovní číslo]],Tabulka13[],5,0)+$O$1</f>
        <v>2.6979166666666669E-2</v>
      </c>
      <c r="H7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1.3206018518518528E-2</v>
      </c>
      <c r="I74" s="13" t="str">
        <f>IF(Tabulka1[[#This Row],[Pohlaví M/Z]]="Z",VLOOKUP(Tabulka1[[#This Row],[Ročník]],Tabulka3[],2,0),VLOOKUP(Tabulka1[[#This Row],[Ročník]],Tabulka3[],3,0))</f>
        <v>M50</v>
      </c>
      <c r="J74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74" s="8">
        <f>IF(Tabulka1[[#This Row],[výsledný čas]]="","",COUNTIFS(Tabulka1[Pohlaví M/Z],Tabulka1[[#This Row],[Pohlaví M/Z]],Tabulka1[výsledný čas],"&lt;"&amp;Tabulka1[[#This Row],[výsledný čas]],Tabulka1[výsledný čas],"&lt;&gt;")+1)</f>
        <v>59</v>
      </c>
      <c r="L74" s="8">
        <f>IF(ISERROR(RANK(Tabulka1[[#This Row],[výsledný čas]],Tabulka1[výsledný čas],1)),"",RANK(Tabulka1[[#This Row],[výsledný čas]],Tabulka1[výsledný čas],1))</f>
        <v>73</v>
      </c>
    </row>
    <row r="75" spans="1:12" x14ac:dyDescent="0.25">
      <c r="A75" s="9">
        <v>69</v>
      </c>
      <c r="B75" s="9" t="s">
        <v>273</v>
      </c>
      <c r="C75" s="9">
        <v>1974</v>
      </c>
      <c r="D75" s="9" t="s">
        <v>274</v>
      </c>
      <c r="E75" s="10" t="s">
        <v>15</v>
      </c>
      <c r="F75" s="11">
        <f>P$1*A:A</f>
        <v>7.9861111111111105E-3</v>
      </c>
      <c r="G75" s="11">
        <f>VLOOKUP(Tabulka1[[#This Row],[startovní číslo]],Tabulka13[],5,0)+$O$1</f>
        <v>2.1284722222222222E-2</v>
      </c>
      <c r="H7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1.3298611111111112E-2</v>
      </c>
      <c r="I75" s="13" t="str">
        <f>IF(Tabulka1[[#This Row],[Pohlaví M/Z]]="Z",VLOOKUP(Tabulka1[[#This Row],[Ročník]],Tabulka3[],2,0),VLOOKUP(Tabulka1[[#This Row],[Ročník]],Tabulka3[],3,0))</f>
        <v>Z35</v>
      </c>
      <c r="J7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75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L75" s="8">
        <f>IF(ISERROR(RANK(Tabulka1[[#This Row],[výsledný čas]],Tabulka1[výsledný čas],1)),"",RANK(Tabulka1[[#This Row],[výsledný čas]],Tabulka1[výsledný čas],1))</f>
        <v>74</v>
      </c>
    </row>
    <row r="76" spans="1:12" x14ac:dyDescent="0.25">
      <c r="A76" s="9">
        <v>15</v>
      </c>
      <c r="B76" s="9" t="s">
        <v>142</v>
      </c>
      <c r="C76" s="9">
        <v>1947</v>
      </c>
      <c r="D76" s="9" t="s">
        <v>278</v>
      </c>
      <c r="E76" s="10" t="s">
        <v>20</v>
      </c>
      <c r="F76" s="11">
        <v>1.7361111111111099E-3</v>
      </c>
      <c r="G76" s="11">
        <f>VLOOKUP(Tabulka1[[#This Row],[startovní číslo]],Tabulka13[],5,0)+$O$1</f>
        <v>1.5138888888888889E-2</v>
      </c>
      <c r="H7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1.3402777777777779E-2</v>
      </c>
      <c r="I76" s="13" t="str">
        <f>IF(Tabulka1[[#This Row],[Pohlaví M/Z]]="Z",VLOOKUP(Tabulka1[[#This Row],[Ročník]],Tabulka3[],2,0),VLOOKUP(Tabulka1[[#This Row],[Ročník]],Tabulka3[],3,0))</f>
        <v>M70</v>
      </c>
      <c r="J76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76" s="8">
        <f>IF(Tabulka1[[#This Row],[výsledný čas]]="","",COUNTIFS(Tabulka1[Pohlaví M/Z],Tabulka1[[#This Row],[Pohlaví M/Z]],Tabulka1[výsledný čas],"&lt;"&amp;Tabulka1[[#This Row],[výsledný čas]],Tabulka1[výsledný čas],"&lt;&gt;")+1)</f>
        <v>60</v>
      </c>
      <c r="L76" s="8">
        <f>IF(ISERROR(RANK(Tabulka1[[#This Row],[výsledný čas]],Tabulka1[výsledný čas],1)),"",RANK(Tabulka1[[#This Row],[výsledný čas]],Tabulka1[výsledný čas],1))</f>
        <v>75</v>
      </c>
    </row>
    <row r="77" spans="1:12" x14ac:dyDescent="0.25">
      <c r="A77" s="9">
        <v>7</v>
      </c>
      <c r="B77" s="9" t="s">
        <v>95</v>
      </c>
      <c r="C77" s="9">
        <v>1968</v>
      </c>
      <c r="D77" s="9" t="s">
        <v>290</v>
      </c>
      <c r="E77" s="10" t="s">
        <v>20</v>
      </c>
      <c r="F77" s="11">
        <v>8.1018518518518516E-4</v>
      </c>
      <c r="G77" s="11">
        <f>VLOOKUP(Tabulka1[[#This Row],[startovní číslo]],Tabulka13[],5,0)+$O$1</f>
        <v>1.4270833333333335E-2</v>
      </c>
      <c r="H7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1.346064814814815E-2</v>
      </c>
      <c r="I77" s="13" t="str">
        <f>IF(Tabulka1[[#This Row],[Pohlaví M/Z]]="Z",VLOOKUP(Tabulka1[[#This Row],[Ročník]],Tabulka3[],2,0),VLOOKUP(Tabulka1[[#This Row],[Ročník]],Tabulka3[],3,0))</f>
        <v>M50</v>
      </c>
      <c r="J77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77" s="8">
        <f>IF(Tabulka1[[#This Row],[výsledný čas]]="","",COUNTIFS(Tabulka1[Pohlaví M/Z],Tabulka1[[#This Row],[Pohlaví M/Z]],Tabulka1[výsledný čas],"&lt;"&amp;Tabulka1[[#This Row],[výsledný čas]],Tabulka1[výsledný čas],"&lt;&gt;")+1)</f>
        <v>61</v>
      </c>
      <c r="L77" s="8">
        <f>IF(ISERROR(RANK(Tabulka1[[#This Row],[výsledný čas]],Tabulka1[výsledný čas],1)),"",RANK(Tabulka1[[#This Row],[výsledný čas]],Tabulka1[výsledný čas],1))</f>
        <v>76</v>
      </c>
    </row>
    <row r="78" spans="1:12" x14ac:dyDescent="0.25">
      <c r="A78" s="9">
        <v>43</v>
      </c>
      <c r="B78" s="9" t="s">
        <v>69</v>
      </c>
      <c r="C78" s="9">
        <v>1978</v>
      </c>
      <c r="D78" s="9" t="s">
        <v>70</v>
      </c>
      <c r="E78" s="10" t="s">
        <v>20</v>
      </c>
      <c r="F78" s="11">
        <v>4.9768518518518504E-3</v>
      </c>
      <c r="G78" s="11">
        <f>VLOOKUP(Tabulka1[[#This Row],[startovní číslo]],Tabulka13[],5,0)+$O$1</f>
        <v>1.8460648148148146E-2</v>
      </c>
      <c r="H7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1.3483796296296296E-2</v>
      </c>
      <c r="I78" s="13" t="str">
        <f>IF(Tabulka1[[#This Row],[Pohlaví M/Z]]="Z",VLOOKUP(Tabulka1[[#This Row],[Ročník]],Tabulka3[],2,0),VLOOKUP(Tabulka1[[#This Row],[Ročník]],Tabulka3[],3,0))</f>
        <v>M40</v>
      </c>
      <c r="J78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78" s="8">
        <f>IF(Tabulka1[[#This Row],[výsledný čas]]="","",COUNTIFS(Tabulka1[Pohlaví M/Z],Tabulka1[[#This Row],[Pohlaví M/Z]],Tabulka1[výsledný čas],"&lt;"&amp;Tabulka1[[#This Row],[výsledný čas]],Tabulka1[výsledný čas],"&lt;&gt;")+1)</f>
        <v>62</v>
      </c>
      <c r="L78" s="8">
        <f>IF(ISERROR(RANK(Tabulka1[[#This Row],[výsledný čas]],Tabulka1[výsledný čas],1)),"",RANK(Tabulka1[[#This Row],[výsledný čas]],Tabulka1[výsledný čas],1))</f>
        <v>77</v>
      </c>
    </row>
    <row r="79" spans="1:12" x14ac:dyDescent="0.25">
      <c r="A79" s="9">
        <v>116</v>
      </c>
      <c r="B79" s="9" t="s">
        <v>140</v>
      </c>
      <c r="C79" s="9">
        <v>1949</v>
      </c>
      <c r="D79" s="9" t="s">
        <v>396</v>
      </c>
      <c r="E79" s="10" t="s">
        <v>20</v>
      </c>
      <c r="F79" s="11">
        <v>1.3541666666666641E-2</v>
      </c>
      <c r="G79" s="11">
        <f>VLOOKUP(Tabulka1[[#This Row],[startovní číslo]],Tabulka13[],5,0)+$O$1</f>
        <v>2.7071759259259257E-2</v>
      </c>
      <c r="H7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1.3530092592592616E-2</v>
      </c>
      <c r="I79" s="13" t="str">
        <f>IF(Tabulka1[[#This Row],[Pohlaví M/Z]]="Z",VLOOKUP(Tabulka1[[#This Row],[Ročník]],Tabulka3[],2,0),VLOOKUP(Tabulka1[[#This Row],[Ročník]],Tabulka3[],3,0))</f>
        <v>M60</v>
      </c>
      <c r="J79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79" s="8">
        <f>IF(Tabulka1[[#This Row],[výsledný čas]]="","",COUNTIFS(Tabulka1[Pohlaví M/Z],Tabulka1[[#This Row],[Pohlaví M/Z]],Tabulka1[výsledný čas],"&lt;"&amp;Tabulka1[[#This Row],[výsledný čas]],Tabulka1[výsledný čas],"&lt;&gt;")+1)</f>
        <v>63</v>
      </c>
      <c r="L79" s="8">
        <f>IF(ISERROR(RANK(Tabulka1[[#This Row],[výsledný čas]],Tabulka1[výsledný čas],1)),"",RANK(Tabulka1[[#This Row],[výsledný čas]],Tabulka1[výsledný čas],1))</f>
        <v>78</v>
      </c>
    </row>
    <row r="80" spans="1:12" x14ac:dyDescent="0.25">
      <c r="A80" s="9">
        <v>36</v>
      </c>
      <c r="B80" s="9" t="s">
        <v>174</v>
      </c>
      <c r="C80" s="9">
        <v>1991</v>
      </c>
      <c r="D80" s="9" t="s">
        <v>175</v>
      </c>
      <c r="E80" s="10" t="s">
        <v>15</v>
      </c>
      <c r="F80" s="11">
        <v>4.1666666666666701E-3</v>
      </c>
      <c r="G80" s="11">
        <f>VLOOKUP(Tabulka1[[#This Row],[startovní číslo]],Tabulka13[],5,0)+$O$1</f>
        <v>1.7743055555555557E-2</v>
      </c>
      <c r="H8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1.3576388888888888E-2</v>
      </c>
      <c r="I80" s="13" t="str">
        <f>IF(Tabulka1[[#This Row],[Pohlaví M/Z]]="Z",VLOOKUP(Tabulka1[[#This Row],[Ročník]],Tabulka3[],2,0),VLOOKUP(Tabulka1[[#This Row],[Ročník]],Tabulka3[],3,0))</f>
        <v>Z20</v>
      </c>
      <c r="J80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80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L80" s="8">
        <f>IF(ISERROR(RANK(Tabulka1[[#This Row],[výsledný čas]],Tabulka1[výsledný čas],1)),"",RANK(Tabulka1[[#This Row],[výsledný čas]],Tabulka1[výsledný čas],1))</f>
        <v>79</v>
      </c>
    </row>
    <row r="81" spans="1:12" x14ac:dyDescent="0.25">
      <c r="A81" s="9">
        <v>60</v>
      </c>
      <c r="B81" s="9" t="s">
        <v>289</v>
      </c>
      <c r="C81" s="9">
        <v>1964</v>
      </c>
      <c r="D81" s="9" t="s">
        <v>54</v>
      </c>
      <c r="E81" s="10" t="s">
        <v>20</v>
      </c>
      <c r="F81" s="11">
        <f>P$1*A:A</f>
        <v>6.9444444444444441E-3</v>
      </c>
      <c r="G81" s="11">
        <f>VLOOKUP(Tabulka1[[#This Row],[startovní číslo]],Tabulka13[],5,0)+$O$1</f>
        <v>2.0555555555555556E-2</v>
      </c>
      <c r="H8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1.3611111111111112E-2</v>
      </c>
      <c r="I81" s="13" t="str">
        <f>IF(Tabulka1[[#This Row],[Pohlaví M/Z]]="Z",VLOOKUP(Tabulka1[[#This Row],[Ročník]],Tabulka3[],2,0),VLOOKUP(Tabulka1[[#This Row],[Ročník]],Tabulka3[],3,0))</f>
        <v>M50</v>
      </c>
      <c r="J81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81" s="8">
        <f>IF(Tabulka1[[#This Row],[výsledný čas]]="","",COUNTIFS(Tabulka1[Pohlaví M/Z],Tabulka1[[#This Row],[Pohlaví M/Z]],Tabulka1[výsledný čas],"&lt;"&amp;Tabulka1[[#This Row],[výsledný čas]],Tabulka1[výsledný čas],"&lt;&gt;")+1)</f>
        <v>64</v>
      </c>
      <c r="L81" s="8">
        <f>IF(ISERROR(RANK(Tabulka1[[#This Row],[výsledný čas]],Tabulka1[výsledný čas],1)),"",RANK(Tabulka1[[#This Row],[výsledný čas]],Tabulka1[výsledný čas],1))</f>
        <v>80</v>
      </c>
    </row>
    <row r="82" spans="1:12" x14ac:dyDescent="0.25">
      <c r="A82" s="9">
        <v>34</v>
      </c>
      <c r="B82" s="9" t="s">
        <v>341</v>
      </c>
      <c r="C82" s="9">
        <v>1962</v>
      </c>
      <c r="D82" s="9" t="s">
        <v>335</v>
      </c>
      <c r="E82" s="10" t="s">
        <v>15</v>
      </c>
      <c r="F82" s="11">
        <v>3.9351851851851796E-3</v>
      </c>
      <c r="G82" s="11">
        <f>VLOOKUP(Tabulka1[[#This Row],[startovní číslo]],Tabulka13[],5,0)+$O$1</f>
        <v>1.7592592592592594E-2</v>
      </c>
      <c r="H8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1.3657407407407413E-2</v>
      </c>
      <c r="I82" s="13" t="str">
        <f>IF(Tabulka1[[#This Row],[Pohlaví M/Z]]="Z",VLOOKUP(Tabulka1[[#This Row],[Ročník]],Tabulka3[],2,0),VLOOKUP(Tabulka1[[#This Row],[Ročník]],Tabulka3[],3,0))</f>
        <v>Z55</v>
      </c>
      <c r="J8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82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L82" s="8">
        <f>IF(ISERROR(RANK(Tabulka1[[#This Row],[výsledný čas]],Tabulka1[výsledný čas],1)),"",RANK(Tabulka1[[#This Row],[výsledný čas]],Tabulka1[výsledný čas],1))</f>
        <v>81</v>
      </c>
    </row>
    <row r="83" spans="1:12" x14ac:dyDescent="0.25">
      <c r="A83" s="9">
        <v>26</v>
      </c>
      <c r="B83" s="9" t="s">
        <v>102</v>
      </c>
      <c r="C83" s="9">
        <v>1969</v>
      </c>
      <c r="D83" s="9" t="s">
        <v>103</v>
      </c>
      <c r="E83" s="10" t="s">
        <v>20</v>
      </c>
      <c r="F83" s="11">
        <v>3.0092592592592601E-3</v>
      </c>
      <c r="G83" s="11">
        <f>VLOOKUP(Tabulka1[[#This Row],[startovní číslo]],Tabulka13[],5,0)+$O$1</f>
        <v>1.6701388888888887E-2</v>
      </c>
      <c r="H8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1.3692129629629627E-2</v>
      </c>
      <c r="I83" s="13" t="str">
        <f>IF(Tabulka1[[#This Row],[Pohlaví M/Z]]="Z",VLOOKUP(Tabulka1[[#This Row],[Ročník]],Tabulka3[],2,0),VLOOKUP(Tabulka1[[#This Row],[Ročník]],Tabulka3[],3,0))</f>
        <v>M40</v>
      </c>
      <c r="J83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83" s="8">
        <f>IF(Tabulka1[[#This Row],[výsledný čas]]="","",COUNTIFS(Tabulka1[Pohlaví M/Z],Tabulka1[[#This Row],[Pohlaví M/Z]],Tabulka1[výsledný čas],"&lt;"&amp;Tabulka1[[#This Row],[výsledný čas]],Tabulka1[výsledný čas],"&lt;&gt;")+1)</f>
        <v>65</v>
      </c>
      <c r="L83" s="8">
        <f>IF(ISERROR(RANK(Tabulka1[[#This Row],[výsledný čas]],Tabulka1[výsledný čas],1)),"",RANK(Tabulka1[[#This Row],[výsledný čas]],Tabulka1[výsledný čas],1))</f>
        <v>82</v>
      </c>
    </row>
    <row r="84" spans="1:12" x14ac:dyDescent="0.25">
      <c r="A84" s="9">
        <v>22</v>
      </c>
      <c r="B84" s="9" t="s">
        <v>402</v>
      </c>
      <c r="C84" s="9">
        <v>1973</v>
      </c>
      <c r="D84" s="9" t="s">
        <v>278</v>
      </c>
      <c r="E84" s="10" t="s">
        <v>15</v>
      </c>
      <c r="F84" s="11">
        <v>2.5462962962963E-3</v>
      </c>
      <c r="G84" s="11">
        <f>VLOOKUP(Tabulka1[[#This Row],[startovní číslo]],Tabulka13[],5,0)+$O$1</f>
        <v>1.6377314814814813E-2</v>
      </c>
      <c r="H8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1.3831018518518513E-2</v>
      </c>
      <c r="I84" s="13" t="str">
        <f>IF(Tabulka1[[#This Row],[Pohlaví M/Z]]="Z",VLOOKUP(Tabulka1[[#This Row],[Ročník]],Tabulka3[],2,0),VLOOKUP(Tabulka1[[#This Row],[Ročník]],Tabulka3[],3,0))</f>
        <v>Z45</v>
      </c>
      <c r="J8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84" s="8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L84" s="8">
        <f>IF(ISERROR(RANK(Tabulka1[[#This Row],[výsledný čas]],Tabulka1[výsledný čas],1)),"",RANK(Tabulka1[[#This Row],[výsledný čas]],Tabulka1[výsledný čas],1))</f>
        <v>83</v>
      </c>
    </row>
    <row r="85" spans="1:12" x14ac:dyDescent="0.25">
      <c r="A85" s="9">
        <v>56</v>
      </c>
      <c r="B85" s="9" t="s">
        <v>21</v>
      </c>
      <c r="C85" s="9">
        <v>1968</v>
      </c>
      <c r="D85" s="9" t="s">
        <v>52</v>
      </c>
      <c r="E85" s="10" t="s">
        <v>20</v>
      </c>
      <c r="F85" s="11">
        <f>P$1*A:A</f>
        <v>6.4814814814814813E-3</v>
      </c>
      <c r="G85" s="11">
        <f>VLOOKUP(Tabulka1[[#This Row],[startovní číslo]],Tabulka13[],5,0)+$O$1</f>
        <v>2.0312500000000001E-2</v>
      </c>
      <c r="H8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1.383101851851852E-2</v>
      </c>
      <c r="I85" s="13" t="str">
        <f>IF(Tabulka1[[#This Row],[Pohlaví M/Z]]="Z",VLOOKUP(Tabulka1[[#This Row],[Ročník]],Tabulka3[],2,0),VLOOKUP(Tabulka1[[#This Row],[Ročník]],Tabulka3[],3,0))</f>
        <v>M50</v>
      </c>
      <c r="J85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85" s="8">
        <f>IF(Tabulka1[[#This Row],[výsledný čas]]="","",COUNTIFS(Tabulka1[Pohlaví M/Z],Tabulka1[[#This Row],[Pohlaví M/Z]],Tabulka1[výsledný čas],"&lt;"&amp;Tabulka1[[#This Row],[výsledný čas]],Tabulka1[výsledný čas],"&lt;&gt;")+1)</f>
        <v>66</v>
      </c>
      <c r="L85" s="8">
        <f>IF(ISERROR(RANK(Tabulka1[[#This Row],[výsledný čas]],Tabulka1[výsledný čas],1)),"",RANK(Tabulka1[[#This Row],[výsledný čas]],Tabulka1[výsledný čas],1))</f>
        <v>84</v>
      </c>
    </row>
    <row r="86" spans="1:12" x14ac:dyDescent="0.25">
      <c r="A86" s="9">
        <v>98</v>
      </c>
      <c r="B86" s="9" t="s">
        <v>125</v>
      </c>
      <c r="C86" s="9">
        <v>1957</v>
      </c>
      <c r="D86" s="9" t="s">
        <v>278</v>
      </c>
      <c r="E86" s="10" t="s">
        <v>20</v>
      </c>
      <c r="F86" s="11">
        <v>1.1458333333333341E-2</v>
      </c>
      <c r="G86" s="11">
        <f>VLOOKUP(Tabulka1[[#This Row],[startovní číslo]],Tabulka13[],5,0)+$O$1</f>
        <v>2.5462962962962962E-2</v>
      </c>
      <c r="H8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1.400462962962962E-2</v>
      </c>
      <c r="I86" s="13" t="str">
        <f>IF(Tabulka1[[#This Row],[Pohlaví M/Z]]="Z",VLOOKUP(Tabulka1[[#This Row],[Ročník]],Tabulka3[],2,0),VLOOKUP(Tabulka1[[#This Row],[Ročník]],Tabulka3[],3,0))</f>
        <v>M60</v>
      </c>
      <c r="J86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86" s="8">
        <f>IF(Tabulka1[[#This Row],[výsledný čas]]="","",COUNTIFS(Tabulka1[Pohlaví M/Z],Tabulka1[[#This Row],[Pohlaví M/Z]],Tabulka1[výsledný čas],"&lt;"&amp;Tabulka1[[#This Row],[výsledný čas]],Tabulka1[výsledný čas],"&lt;&gt;")+1)</f>
        <v>67</v>
      </c>
      <c r="L86" s="8">
        <f>IF(ISERROR(RANK(Tabulka1[[#This Row],[výsledný čas]],Tabulka1[výsledný čas],1)),"",RANK(Tabulka1[[#This Row],[výsledný čas]],Tabulka1[výsledný čas],1))</f>
        <v>85</v>
      </c>
    </row>
    <row r="87" spans="1:12" x14ac:dyDescent="0.25">
      <c r="A87" s="9">
        <v>42</v>
      </c>
      <c r="B87" s="9" t="s">
        <v>367</v>
      </c>
      <c r="C87" s="9">
        <v>1974</v>
      </c>
      <c r="D87" s="9" t="s">
        <v>368</v>
      </c>
      <c r="E87" s="10" t="s">
        <v>15</v>
      </c>
      <c r="F87" s="11">
        <v>4.8611111111111103E-3</v>
      </c>
      <c r="G87" s="11">
        <f>VLOOKUP(Tabulka1[[#This Row],[startovní číslo]],Tabulka13[],5,0)+$O$1</f>
        <v>1.8888888888888889E-2</v>
      </c>
      <c r="H8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1.4027777777777778E-2</v>
      </c>
      <c r="I87" s="13" t="str">
        <f>IF(Tabulka1[[#This Row],[Pohlaví M/Z]]="Z",VLOOKUP(Tabulka1[[#This Row],[Ročník]],Tabulka3[],2,0),VLOOKUP(Tabulka1[[#This Row],[Ročník]],Tabulka3[],3,0))</f>
        <v>Z35</v>
      </c>
      <c r="J87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87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L87" s="8">
        <f>IF(ISERROR(RANK(Tabulka1[[#This Row],[výsledný čas]],Tabulka1[výsledný čas],1)),"",RANK(Tabulka1[[#This Row],[výsledný čas]],Tabulka1[výsledný čas],1))</f>
        <v>86</v>
      </c>
    </row>
    <row r="88" spans="1:12" x14ac:dyDescent="0.25">
      <c r="A88" s="9">
        <v>67</v>
      </c>
      <c r="B88" s="9" t="s">
        <v>403</v>
      </c>
      <c r="C88" s="9">
        <v>1962</v>
      </c>
      <c r="D88" s="9" t="s">
        <v>278</v>
      </c>
      <c r="E88" s="10" t="s">
        <v>15</v>
      </c>
      <c r="F88" s="11">
        <f>P$1*A:A</f>
        <v>7.7546296296296287E-3</v>
      </c>
      <c r="G88" s="11">
        <f>VLOOKUP(Tabulka1[[#This Row],[startovní číslo]],Tabulka13[],5,0)+$O$1</f>
        <v>2.1840277777777778E-2</v>
      </c>
      <c r="H8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1.4085648148148149E-2</v>
      </c>
      <c r="I88" s="13" t="str">
        <f>IF(Tabulka1[[#This Row],[Pohlaví M/Z]]="Z",VLOOKUP(Tabulka1[[#This Row],[Ročník]],Tabulka3[],2,0),VLOOKUP(Tabulka1[[#This Row],[Ročník]],Tabulka3[],3,0))</f>
        <v>Z55</v>
      </c>
      <c r="J88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88" s="8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L88" s="8">
        <f>IF(ISERROR(RANK(Tabulka1[[#This Row],[výsledný čas]],Tabulka1[výsledný čas],1)),"",RANK(Tabulka1[[#This Row],[výsledný čas]],Tabulka1[výsledný čas],1))</f>
        <v>87</v>
      </c>
    </row>
    <row r="89" spans="1:12" x14ac:dyDescent="0.25">
      <c r="A89" s="9">
        <v>112</v>
      </c>
      <c r="B89" s="9" t="s">
        <v>329</v>
      </c>
      <c r="C89" s="9">
        <v>1956</v>
      </c>
      <c r="D89" s="9" t="s">
        <v>330</v>
      </c>
      <c r="E89" s="10" t="s">
        <v>20</v>
      </c>
      <c r="F89" s="11">
        <v>1.3078703703703641E-2</v>
      </c>
      <c r="G89" s="11">
        <f>VLOOKUP(Tabulka1[[#This Row],[startovní číslo]],Tabulka13[],5,0)+$O$1</f>
        <v>2.7291666666666662E-2</v>
      </c>
      <c r="H8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1.4212962962963021E-2</v>
      </c>
      <c r="I89" s="13" t="str">
        <f>IF(Tabulka1[[#This Row],[Pohlaví M/Z]]="Z",VLOOKUP(Tabulka1[[#This Row],[Ročník]],Tabulka3[],2,0),VLOOKUP(Tabulka1[[#This Row],[Ročník]],Tabulka3[],3,0))</f>
        <v>M60</v>
      </c>
      <c r="J89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89" s="8">
        <f>IF(Tabulka1[[#This Row],[výsledný čas]]="","",COUNTIFS(Tabulka1[Pohlaví M/Z],Tabulka1[[#This Row],[Pohlaví M/Z]],Tabulka1[výsledný čas],"&lt;"&amp;Tabulka1[[#This Row],[výsledný čas]],Tabulka1[výsledný čas],"&lt;&gt;")+1)</f>
        <v>68</v>
      </c>
      <c r="L89" s="8">
        <f>IF(ISERROR(RANK(Tabulka1[[#This Row],[výsledný čas]],Tabulka1[výsledný čas],1)),"",RANK(Tabulka1[[#This Row],[výsledný čas]],Tabulka1[výsledný čas],1))</f>
        <v>88</v>
      </c>
    </row>
    <row r="90" spans="1:12" x14ac:dyDescent="0.25">
      <c r="A90" s="9">
        <v>28</v>
      </c>
      <c r="B90" s="9" t="s">
        <v>365</v>
      </c>
      <c r="C90" s="9">
        <v>2003</v>
      </c>
      <c r="D90" s="9" t="s">
        <v>366</v>
      </c>
      <c r="E90" s="10" t="s">
        <v>20</v>
      </c>
      <c r="F90" s="11">
        <v>3.2407407407407402E-3</v>
      </c>
      <c r="G90" s="11">
        <f>VLOOKUP(Tabulka1[[#This Row],[startovní číslo]],Tabulka13[],5,0)+$O$1</f>
        <v>1.7534722222222222E-2</v>
      </c>
      <c r="H9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1.4293981481481482E-2</v>
      </c>
      <c r="I90" s="13" t="str">
        <f>IF(Tabulka1[[#This Row],[Pohlaví M/Z]]="Z",VLOOKUP(Tabulka1[[#This Row],[Ročník]],Tabulka3[],2,0),VLOOKUP(Tabulka1[[#This Row],[Ročník]],Tabulka3[],3,0))</f>
        <v>Jri</v>
      </c>
      <c r="J9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90" s="8">
        <f>IF(Tabulka1[[#This Row],[výsledný čas]]="","",COUNTIFS(Tabulka1[Pohlaví M/Z],Tabulka1[[#This Row],[Pohlaví M/Z]],Tabulka1[výsledný čas],"&lt;"&amp;Tabulka1[[#This Row],[výsledný čas]],Tabulka1[výsledný čas],"&lt;&gt;")+1)</f>
        <v>69</v>
      </c>
      <c r="L90" s="8">
        <f>IF(ISERROR(RANK(Tabulka1[[#This Row],[výsledný čas]],Tabulka1[výsledný čas],1)),"",RANK(Tabulka1[[#This Row],[výsledný čas]],Tabulka1[výsledný čas],1))</f>
        <v>89</v>
      </c>
    </row>
    <row r="91" spans="1:12" x14ac:dyDescent="0.25">
      <c r="A91" s="9">
        <v>44</v>
      </c>
      <c r="B91" s="9" t="s">
        <v>369</v>
      </c>
      <c r="C91" s="9">
        <v>2008</v>
      </c>
      <c r="D91" s="9" t="s">
        <v>370</v>
      </c>
      <c r="E91" s="10" t="s">
        <v>20</v>
      </c>
      <c r="F91" s="11">
        <v>5.0925925925925904E-3</v>
      </c>
      <c r="G91" s="11">
        <f>VLOOKUP(Tabulka1[[#This Row],[startovní číslo]],Tabulka13[],5,0)+$O$1</f>
        <v>1.9652777777777779E-2</v>
      </c>
      <c r="H9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1.456018518518519E-2</v>
      </c>
      <c r="I91" s="13" t="str">
        <f>IF(Tabulka1[[#This Row],[Pohlaví M/Z]]="Z",VLOOKUP(Tabulka1[[#This Row],[Ročník]],Tabulka3[],2,0),VLOOKUP(Tabulka1[[#This Row],[Ročník]],Tabulka3[],3,0))</f>
        <v>Jri</v>
      </c>
      <c r="J91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91" s="8">
        <f>IF(Tabulka1[[#This Row],[výsledný čas]]="","",COUNTIFS(Tabulka1[Pohlaví M/Z],Tabulka1[[#This Row],[Pohlaví M/Z]],Tabulka1[výsledný čas],"&lt;"&amp;Tabulka1[[#This Row],[výsledný čas]],Tabulka1[výsledný čas],"&lt;&gt;")+1)</f>
        <v>70</v>
      </c>
      <c r="L91" s="8">
        <f>IF(ISERROR(RANK(Tabulka1[[#This Row],[výsledný čas]],Tabulka1[výsledný čas],1)),"",RANK(Tabulka1[[#This Row],[výsledný čas]],Tabulka1[výsledný čas],1))</f>
        <v>90</v>
      </c>
    </row>
    <row r="92" spans="1:12" x14ac:dyDescent="0.25">
      <c r="A92" s="9">
        <v>114</v>
      </c>
      <c r="B92" s="9" t="s">
        <v>394</v>
      </c>
      <c r="C92" s="9">
        <v>1963</v>
      </c>
      <c r="D92" s="9" t="s">
        <v>395</v>
      </c>
      <c r="E92" s="10" t="s">
        <v>20</v>
      </c>
      <c r="F92" s="11">
        <v>1.331018518518514E-2</v>
      </c>
      <c r="G92" s="11">
        <f>VLOOKUP(Tabulka1[[#This Row],[startovní číslo]],Tabulka13[],5,0)+$O$1</f>
        <v>2.8125000000000001E-2</v>
      </c>
      <c r="H9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1.481481481481486E-2</v>
      </c>
      <c r="I92" s="13" t="str">
        <f>IF(Tabulka1[[#This Row],[Pohlaví M/Z]]="Z",VLOOKUP(Tabulka1[[#This Row],[Ročník]],Tabulka3[],2,0),VLOOKUP(Tabulka1[[#This Row],[Ročník]],Tabulka3[],3,0))</f>
        <v>M50</v>
      </c>
      <c r="J92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92" s="8">
        <f>IF(Tabulka1[[#This Row],[výsledný čas]]="","",COUNTIFS(Tabulka1[Pohlaví M/Z],Tabulka1[[#This Row],[Pohlaví M/Z]],Tabulka1[výsledný čas],"&lt;"&amp;Tabulka1[[#This Row],[výsledný čas]],Tabulka1[výsledný čas],"&lt;&gt;")+1)</f>
        <v>71</v>
      </c>
      <c r="L92" s="8">
        <f>IF(ISERROR(RANK(Tabulka1[[#This Row],[výsledný čas]],Tabulka1[výsledný čas],1)),"",RANK(Tabulka1[[#This Row],[výsledný čas]],Tabulka1[výsledný čas],1))</f>
        <v>91</v>
      </c>
    </row>
    <row r="93" spans="1:12" x14ac:dyDescent="0.25">
      <c r="A93" s="9">
        <v>19</v>
      </c>
      <c r="B93" s="9" t="s">
        <v>338</v>
      </c>
      <c r="C93" s="9">
        <v>2004</v>
      </c>
      <c r="D93" s="9" t="s">
        <v>339</v>
      </c>
      <c r="E93" s="10" t="s">
        <v>15</v>
      </c>
      <c r="F93" s="11">
        <v>2.1990740740740699E-3</v>
      </c>
      <c r="G93" s="11">
        <f>VLOOKUP(Tabulka1[[#This Row],[startovní číslo]],Tabulka13[],5,0)+$O$1</f>
        <v>1.7106481481481483E-2</v>
      </c>
      <c r="H9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1.4907407407407413E-2</v>
      </c>
      <c r="I93" s="13" t="str">
        <f>IF(Tabulka1[[#This Row],[Pohlaví M/Z]]="Z",VLOOKUP(Tabulka1[[#This Row],[Ročník]],Tabulka3[],2,0),VLOOKUP(Tabulka1[[#This Row],[Ročník]],Tabulka3[],3,0))</f>
        <v>Jky</v>
      </c>
      <c r="J93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93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L93" s="8">
        <f>IF(ISERROR(RANK(Tabulka1[[#This Row],[výsledný čas]],Tabulka1[výsledný čas],1)),"",RANK(Tabulka1[[#This Row],[výsledný čas]],Tabulka1[výsledný čas],1))</f>
        <v>92</v>
      </c>
    </row>
    <row r="94" spans="1:12" x14ac:dyDescent="0.25">
      <c r="A94" s="9">
        <v>94</v>
      </c>
      <c r="B94" s="9" t="s">
        <v>328</v>
      </c>
      <c r="C94" s="9">
        <v>1976</v>
      </c>
      <c r="D94" s="9" t="s">
        <v>191</v>
      </c>
      <c r="E94" s="10" t="s">
        <v>20</v>
      </c>
      <c r="F94" s="11">
        <v>1.0995370370370341E-2</v>
      </c>
      <c r="G94" s="11">
        <f>VLOOKUP(Tabulka1[[#This Row],[startovní číslo]],Tabulka13[],5,0)+$O$1</f>
        <v>2.6030092592592594E-2</v>
      </c>
      <c r="H9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1.5034722222222253E-2</v>
      </c>
      <c r="I94" s="13" t="str">
        <f>IF(Tabulka1[[#This Row],[Pohlaví M/Z]]="Z",VLOOKUP(Tabulka1[[#This Row],[Ročník]],Tabulka3[],2,0),VLOOKUP(Tabulka1[[#This Row],[Ročník]],Tabulka3[],3,0))</f>
        <v>M40</v>
      </c>
      <c r="J94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94" s="8">
        <f>IF(Tabulka1[[#This Row],[výsledný čas]]="","",COUNTIFS(Tabulka1[Pohlaví M/Z],Tabulka1[[#This Row],[Pohlaví M/Z]],Tabulka1[výsledný čas],"&lt;"&amp;Tabulka1[[#This Row],[výsledný čas]],Tabulka1[výsledný čas],"&lt;&gt;")+1)</f>
        <v>72</v>
      </c>
      <c r="L94" s="8">
        <f>IF(ISERROR(RANK(Tabulka1[[#This Row],[výsledný čas]],Tabulka1[výsledný čas],1)),"",RANK(Tabulka1[[#This Row],[výsledný čas]],Tabulka1[výsledný čas],1))</f>
        <v>93</v>
      </c>
    </row>
    <row r="95" spans="1:12" x14ac:dyDescent="0.25">
      <c r="A95" s="9">
        <v>23</v>
      </c>
      <c r="B95" s="9" t="s">
        <v>361</v>
      </c>
      <c r="C95" s="9">
        <v>1976</v>
      </c>
      <c r="D95" s="9" t="s">
        <v>362</v>
      </c>
      <c r="E95" s="10" t="s">
        <v>20</v>
      </c>
      <c r="F95" s="11">
        <v>2.66203703703704E-3</v>
      </c>
      <c r="G95" s="11">
        <f>VLOOKUP(Tabulka1[[#This Row],[startovní číslo]],Tabulka13[],5,0)+$O$1</f>
        <v>1.7777777777777778E-2</v>
      </c>
      <c r="H9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1.5115740740740739E-2</v>
      </c>
      <c r="I95" s="13" t="str">
        <f>IF(Tabulka1[[#This Row],[Pohlaví M/Z]]="Z",VLOOKUP(Tabulka1[[#This Row],[Ročník]],Tabulka3[],2,0),VLOOKUP(Tabulka1[[#This Row],[Ročník]],Tabulka3[],3,0))</f>
        <v>M40</v>
      </c>
      <c r="J95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95" s="8">
        <f>IF(Tabulka1[[#This Row],[výsledný čas]]="","",COUNTIFS(Tabulka1[Pohlaví M/Z],Tabulka1[[#This Row],[Pohlaví M/Z]],Tabulka1[výsledný čas],"&lt;"&amp;Tabulka1[[#This Row],[výsledný čas]],Tabulka1[výsledný čas],"&lt;&gt;")+1)</f>
        <v>73</v>
      </c>
      <c r="L95" s="8">
        <f>IF(ISERROR(RANK(Tabulka1[[#This Row],[výsledný čas]],Tabulka1[výsledný čas],1)),"",RANK(Tabulka1[[#This Row],[výsledný čas]],Tabulka1[výsledný čas],1))</f>
        <v>94</v>
      </c>
    </row>
    <row r="96" spans="1:12" x14ac:dyDescent="0.25">
      <c r="A96" s="9">
        <v>13</v>
      </c>
      <c r="B96" s="9" t="s">
        <v>197</v>
      </c>
      <c r="C96" s="9">
        <v>1960</v>
      </c>
      <c r="D96" s="9" t="s">
        <v>278</v>
      </c>
      <c r="E96" s="10" t="s">
        <v>15</v>
      </c>
      <c r="F96" s="11">
        <v>1.5046296296296301E-3</v>
      </c>
      <c r="G96" s="11">
        <f>VLOOKUP(Tabulka1[[#This Row],[startovní číslo]],Tabulka13[],5,0)+$O$1</f>
        <v>1.6689814814814817E-2</v>
      </c>
      <c r="H9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1.5185185185185187E-2</v>
      </c>
      <c r="I96" s="13" t="str">
        <f>IF(Tabulka1[[#This Row],[Pohlaví M/Z]]="Z",VLOOKUP(Tabulka1[[#This Row],[Ročník]],Tabulka3[],2,0),VLOOKUP(Tabulka1[[#This Row],[Ročník]],Tabulka3[],3,0))</f>
        <v>Z55</v>
      </c>
      <c r="J96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96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L96" s="8">
        <f>IF(ISERROR(RANK(Tabulka1[[#This Row],[výsledný čas]],Tabulka1[výsledný čas],1)),"",RANK(Tabulka1[[#This Row],[výsledný čas]],Tabulka1[výsledný čas],1))</f>
        <v>95</v>
      </c>
    </row>
    <row r="97" spans="1:12" x14ac:dyDescent="0.25">
      <c r="A97" s="9">
        <v>11</v>
      </c>
      <c r="B97" s="9" t="s">
        <v>143</v>
      </c>
      <c r="C97" s="9">
        <v>1951</v>
      </c>
      <c r="D97" s="9" t="s">
        <v>274</v>
      </c>
      <c r="E97" s="10" t="s">
        <v>20</v>
      </c>
      <c r="F97" s="11">
        <v>1.27314814814815E-3</v>
      </c>
      <c r="G97" s="11">
        <f>VLOOKUP(Tabulka1[[#This Row],[startovní číslo]],Tabulka13[],5,0)+$O$1</f>
        <v>1.6516203703703703E-2</v>
      </c>
      <c r="H9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1.5243055555555553E-2</v>
      </c>
      <c r="I97" s="13" t="str">
        <f>IF(Tabulka1[[#This Row],[Pohlaví M/Z]]="Z",VLOOKUP(Tabulka1[[#This Row],[Ročník]],Tabulka3[],2,0),VLOOKUP(Tabulka1[[#This Row],[Ročník]],Tabulka3[],3,0))</f>
        <v>M60</v>
      </c>
      <c r="J97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97" s="8">
        <f>IF(Tabulka1[[#This Row],[výsledný čas]]="","",COUNTIFS(Tabulka1[Pohlaví M/Z],Tabulka1[[#This Row],[Pohlaví M/Z]],Tabulka1[výsledný čas],"&lt;"&amp;Tabulka1[[#This Row],[výsledný čas]],Tabulka1[výsledný čas],"&lt;&gt;")+1)</f>
        <v>74</v>
      </c>
      <c r="L97" s="8">
        <f>IF(ISERROR(RANK(Tabulka1[[#This Row],[výsledný čas]],Tabulka1[výsledný čas],1)),"",RANK(Tabulka1[[#This Row],[výsledný čas]],Tabulka1[výsledný čas],1))</f>
        <v>96</v>
      </c>
    </row>
    <row r="98" spans="1:12" x14ac:dyDescent="0.25">
      <c r="A98" s="9">
        <v>21</v>
      </c>
      <c r="B98" s="9" t="s">
        <v>130</v>
      </c>
      <c r="C98" s="9">
        <v>1958</v>
      </c>
      <c r="D98" s="9" t="s">
        <v>278</v>
      </c>
      <c r="E98" s="10" t="s">
        <v>20</v>
      </c>
      <c r="F98" s="11">
        <v>2.43055555555555E-3</v>
      </c>
      <c r="G98" s="11">
        <f>VLOOKUP(Tabulka1[[#This Row],[startovní číslo]],Tabulka13[],5,0)+$O$1</f>
        <v>1.7789351851851851E-2</v>
      </c>
      <c r="H9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1.5358796296296301E-2</v>
      </c>
      <c r="I98" s="13" t="str">
        <f>IF(Tabulka1[[#This Row],[Pohlaví M/Z]]="Z",VLOOKUP(Tabulka1[[#This Row],[Ročník]],Tabulka3[],2,0),VLOOKUP(Tabulka1[[#This Row],[Ročník]],Tabulka3[],3,0))</f>
        <v>M60</v>
      </c>
      <c r="J98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98" s="8">
        <f>IF(Tabulka1[[#This Row],[výsledný čas]]="","",COUNTIFS(Tabulka1[Pohlaví M/Z],Tabulka1[[#This Row],[Pohlaví M/Z]],Tabulka1[výsledný čas],"&lt;"&amp;Tabulka1[[#This Row],[výsledný čas]],Tabulka1[výsledný čas],"&lt;&gt;")+1)</f>
        <v>75</v>
      </c>
      <c r="L98" s="8">
        <f>IF(ISERROR(RANK(Tabulka1[[#This Row],[výsledný čas]],Tabulka1[výsledný čas],1)),"",RANK(Tabulka1[[#This Row],[výsledný čas]],Tabulka1[výsledný čas],1))</f>
        <v>97</v>
      </c>
    </row>
    <row r="99" spans="1:12" x14ac:dyDescent="0.25">
      <c r="A99" s="9">
        <v>33</v>
      </c>
      <c r="B99" s="9" t="s">
        <v>351</v>
      </c>
      <c r="C99" s="9">
        <v>1956</v>
      </c>
      <c r="D99" s="9" t="s">
        <v>352</v>
      </c>
      <c r="E99" s="10" t="s">
        <v>15</v>
      </c>
      <c r="F99" s="11">
        <v>3.81944444444444E-3</v>
      </c>
      <c r="G99" s="11">
        <f>VLOOKUP(Tabulka1[[#This Row],[startovní číslo]],Tabulka13[],5,0)+$O$1</f>
        <v>1.9270833333333334E-2</v>
      </c>
      <c r="H9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1.5451388888888895E-2</v>
      </c>
      <c r="I99" s="13" t="str">
        <f>IF(Tabulka1[[#This Row],[Pohlaví M/Z]]="Z",VLOOKUP(Tabulka1[[#This Row],[Ročník]],Tabulka3[],2,0),VLOOKUP(Tabulka1[[#This Row],[Ročník]],Tabulka3[],3,0))</f>
        <v>Z55</v>
      </c>
      <c r="J99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99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L99" s="8">
        <f>IF(ISERROR(RANK(Tabulka1[[#This Row],[výsledný čas]],Tabulka1[výsledný čas],1)),"",RANK(Tabulka1[[#This Row],[výsledný čas]],Tabulka1[výsledný čas],1))</f>
        <v>98</v>
      </c>
    </row>
    <row r="100" spans="1:12" x14ac:dyDescent="0.25">
      <c r="A100" s="9">
        <v>70</v>
      </c>
      <c r="B100" s="9" t="s">
        <v>146</v>
      </c>
      <c r="C100" s="9">
        <v>1950</v>
      </c>
      <c r="D100" s="9" t="s">
        <v>278</v>
      </c>
      <c r="E100" s="10" t="s">
        <v>20</v>
      </c>
      <c r="F100" s="11">
        <f>P$1*A:A</f>
        <v>8.1018518518518514E-3</v>
      </c>
      <c r="G100" s="11">
        <f>VLOOKUP(Tabulka1[[#This Row],[startovní číslo]],Tabulka13[],5,0)+$O$1</f>
        <v>2.3657407407407408E-2</v>
      </c>
      <c r="H10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1.5555555555555557E-2</v>
      </c>
      <c r="I100" s="13" t="str">
        <f>IF(Tabulka1[[#This Row],[Pohlaví M/Z]]="Z",VLOOKUP(Tabulka1[[#This Row],[Ročník]],Tabulka3[],2,0),VLOOKUP(Tabulka1[[#This Row],[Ročník]],Tabulka3[],3,0))</f>
        <v>M60</v>
      </c>
      <c r="J100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100" s="8">
        <f>IF(Tabulka1[[#This Row],[výsledný čas]]="","",COUNTIFS(Tabulka1[Pohlaví M/Z],Tabulka1[[#This Row],[Pohlaví M/Z]],Tabulka1[výsledný čas],"&lt;"&amp;Tabulka1[[#This Row],[výsledný čas]],Tabulka1[výsledný čas],"&lt;&gt;")+1)</f>
        <v>76</v>
      </c>
      <c r="L100" s="8">
        <f>IF(ISERROR(RANK(Tabulka1[[#This Row],[výsledný čas]],Tabulka1[výsledný čas],1)),"",RANK(Tabulka1[[#This Row],[výsledný čas]],Tabulka1[výsledný čas],1))</f>
        <v>99</v>
      </c>
    </row>
    <row r="101" spans="1:12" x14ac:dyDescent="0.25">
      <c r="A101" s="9">
        <v>16</v>
      </c>
      <c r="B101" s="9" t="s">
        <v>144</v>
      </c>
      <c r="C101" s="9">
        <v>1954</v>
      </c>
      <c r="D101" s="9" t="s">
        <v>285</v>
      </c>
      <c r="E101" s="10" t="s">
        <v>20</v>
      </c>
      <c r="F101" s="11">
        <v>1.85185185185185E-3</v>
      </c>
      <c r="G101" s="11">
        <f>VLOOKUP(Tabulka1[[#This Row],[startovní číslo]],Tabulka13[],5,0)+$O$1</f>
        <v>1.7662037037037035E-2</v>
      </c>
      <c r="H10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1.5810185185185184E-2</v>
      </c>
      <c r="I101" s="13" t="str">
        <f>IF(Tabulka1[[#This Row],[Pohlaví M/Z]]="Z",VLOOKUP(Tabulka1[[#This Row],[Ročník]],Tabulka3[],2,0),VLOOKUP(Tabulka1[[#This Row],[Ročník]],Tabulka3[],3,0))</f>
        <v>M60</v>
      </c>
      <c r="J101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101" s="8">
        <f>IF(Tabulka1[[#This Row],[výsledný čas]]="","",COUNTIFS(Tabulka1[Pohlaví M/Z],Tabulka1[[#This Row],[Pohlaví M/Z]],Tabulka1[výsledný čas],"&lt;"&amp;Tabulka1[[#This Row],[výsledný čas]],Tabulka1[výsledný čas],"&lt;&gt;")+1)</f>
        <v>77</v>
      </c>
      <c r="L101" s="8">
        <f>IF(ISERROR(RANK(Tabulka1[[#This Row],[výsledný čas]],Tabulka1[výsledný čas],1)),"",RANK(Tabulka1[[#This Row],[výsledný čas]],Tabulka1[výsledný čas],1))</f>
        <v>100</v>
      </c>
    </row>
    <row r="102" spans="1:12" x14ac:dyDescent="0.25">
      <c r="A102" s="9">
        <v>8</v>
      </c>
      <c r="B102" s="9" t="s">
        <v>318</v>
      </c>
      <c r="C102" s="9">
        <v>1951</v>
      </c>
      <c r="D102" s="9" t="s">
        <v>278</v>
      </c>
      <c r="E102" s="10" t="s">
        <v>20</v>
      </c>
      <c r="F102" s="11">
        <v>9.2592592592592585E-4</v>
      </c>
      <c r="G102" s="11">
        <f>VLOOKUP(Tabulka1[[#This Row],[startovní číslo]],Tabulka13[],5,0)+$O$1</f>
        <v>1.6805555555555556E-2</v>
      </c>
      <c r="H10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1.5879629629629629E-2</v>
      </c>
      <c r="I102" s="13" t="str">
        <f>IF(Tabulka1[[#This Row],[Pohlaví M/Z]]="Z",VLOOKUP(Tabulka1[[#This Row],[Ročník]],Tabulka3[],2,0),VLOOKUP(Tabulka1[[#This Row],[Ročník]],Tabulka3[],3,0))</f>
        <v>M60</v>
      </c>
      <c r="J102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102" s="8">
        <f>IF(Tabulka1[[#This Row],[výsledný čas]]="","",COUNTIFS(Tabulka1[Pohlaví M/Z],Tabulka1[[#This Row],[Pohlaví M/Z]],Tabulka1[výsledný čas],"&lt;"&amp;Tabulka1[[#This Row],[výsledný čas]],Tabulka1[výsledný čas],"&lt;&gt;")+1)</f>
        <v>78</v>
      </c>
      <c r="L102" s="8">
        <f>IF(ISERROR(RANK(Tabulka1[[#This Row],[výsledný čas]],Tabulka1[výsledný čas],1)),"",RANK(Tabulka1[[#This Row],[výsledný čas]],Tabulka1[výsledný čas],1))</f>
        <v>101</v>
      </c>
    </row>
    <row r="103" spans="1:12" x14ac:dyDescent="0.25">
      <c r="A103" s="9">
        <v>46</v>
      </c>
      <c r="B103" s="9" t="s">
        <v>169</v>
      </c>
      <c r="C103" s="9">
        <v>1985</v>
      </c>
      <c r="D103" s="9" t="s">
        <v>170</v>
      </c>
      <c r="E103" s="10" t="s">
        <v>15</v>
      </c>
      <c r="F103" s="11">
        <v>5.3240740740740696E-3</v>
      </c>
      <c r="G103" s="11">
        <f>VLOOKUP(Tabulka1[[#This Row],[startovní číslo]],Tabulka13[],5,0)+$O$1</f>
        <v>2.1238425925925924E-2</v>
      </c>
      <c r="H10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1.5914351851851853E-2</v>
      </c>
      <c r="I103" s="13" t="str">
        <f>IF(Tabulka1[[#This Row],[Pohlaví M/Z]]="Z",VLOOKUP(Tabulka1[[#This Row],[Ročník]],Tabulka3[],2,0),VLOOKUP(Tabulka1[[#This Row],[Ročník]],Tabulka3[],3,0))</f>
        <v>Z20</v>
      </c>
      <c r="J103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103" s="8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L103" s="8">
        <f>IF(ISERROR(RANK(Tabulka1[[#This Row],[výsledný čas]],Tabulka1[výsledný čas],1)),"",RANK(Tabulka1[[#This Row],[výsledný čas]],Tabulka1[výsledný čas],1))</f>
        <v>102</v>
      </c>
    </row>
    <row r="104" spans="1:12" x14ac:dyDescent="0.25">
      <c r="A104" s="9">
        <v>6</v>
      </c>
      <c r="B104" s="9" t="s">
        <v>126</v>
      </c>
      <c r="C104" s="9">
        <v>1959</v>
      </c>
      <c r="D104" s="9" t="s">
        <v>342</v>
      </c>
      <c r="E104" s="10" t="s">
        <v>20</v>
      </c>
      <c r="F104" s="11">
        <v>6.9444444444444501E-4</v>
      </c>
      <c r="G104" s="11">
        <f>VLOOKUP(Tabulka1[[#This Row],[startovní číslo]],Tabulka13[],5,0)+$O$1</f>
        <v>1.6701388888888887E-2</v>
      </c>
      <c r="H10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1.6006944444444442E-2</v>
      </c>
      <c r="I104" s="13" t="str">
        <f>IF(Tabulka1[[#This Row],[Pohlaví M/Z]]="Z",VLOOKUP(Tabulka1[[#This Row],[Ročník]],Tabulka3[],2,0),VLOOKUP(Tabulka1[[#This Row],[Ročník]],Tabulka3[],3,0))</f>
        <v>M50</v>
      </c>
      <c r="J104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104" s="8">
        <f>IF(Tabulka1[[#This Row],[výsledný čas]]="","",COUNTIFS(Tabulka1[Pohlaví M/Z],Tabulka1[[#This Row],[Pohlaví M/Z]],Tabulka1[výsledný čas],"&lt;"&amp;Tabulka1[[#This Row],[výsledný čas]],Tabulka1[výsledný čas],"&lt;&gt;")+1)</f>
        <v>79</v>
      </c>
      <c r="L104" s="8">
        <f>IF(ISERROR(RANK(Tabulka1[[#This Row],[výsledný čas]],Tabulka1[výsledný čas],1)),"",RANK(Tabulka1[[#This Row],[výsledný čas]],Tabulka1[výsledný čas],1))</f>
        <v>103</v>
      </c>
    </row>
    <row r="105" spans="1:12" x14ac:dyDescent="0.25">
      <c r="A105" s="9">
        <v>54</v>
      </c>
      <c r="B105" s="9" t="s">
        <v>301</v>
      </c>
      <c r="C105" s="9">
        <v>1965</v>
      </c>
      <c r="D105" s="9" t="s">
        <v>302</v>
      </c>
      <c r="E105" s="10" t="s">
        <v>15</v>
      </c>
      <c r="F105" s="11">
        <f>P$1*A:A</f>
        <v>6.2499999999999995E-3</v>
      </c>
      <c r="G105" s="11">
        <f>VLOOKUP(Tabulka1[[#This Row],[startovní číslo]],Tabulka13[],5,0)+$O$1</f>
        <v>2.2465277777777778E-2</v>
      </c>
      <c r="H10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1.621527777777778E-2</v>
      </c>
      <c r="I105" s="13" t="str">
        <f>IF(Tabulka1[[#This Row],[Pohlaví M/Z]]="Z",VLOOKUP(Tabulka1[[#This Row],[Ročník]],Tabulka3[],2,0),VLOOKUP(Tabulka1[[#This Row],[Ročník]],Tabulka3[],3,0))</f>
        <v>Z45</v>
      </c>
      <c r="J10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05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L105" s="8">
        <f>IF(ISERROR(RANK(Tabulka1[[#This Row],[výsledný čas]],Tabulka1[výsledný čas],1)),"",RANK(Tabulka1[[#This Row],[výsledný čas]],Tabulka1[výsledný čas],1))</f>
        <v>104</v>
      </c>
    </row>
    <row r="106" spans="1:12" x14ac:dyDescent="0.25">
      <c r="A106" s="9">
        <v>9</v>
      </c>
      <c r="B106" s="9" t="s">
        <v>358</v>
      </c>
      <c r="C106" s="9">
        <v>1951</v>
      </c>
      <c r="D106" s="9" t="s">
        <v>278</v>
      </c>
      <c r="E106" s="10" t="s">
        <v>20</v>
      </c>
      <c r="F106" s="11">
        <v>1.0416666666666667E-3</v>
      </c>
      <c r="G106" s="11">
        <f>VLOOKUP(Tabulka1[[#This Row],[startovní číslo]],Tabulka13[],5,0)+$O$1</f>
        <v>1.7499999999999998E-2</v>
      </c>
      <c r="H10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1.6458333333333332E-2</v>
      </c>
      <c r="I106" s="13" t="str">
        <f>IF(Tabulka1[[#This Row],[Pohlaví M/Z]]="Z",VLOOKUP(Tabulka1[[#This Row],[Ročník]],Tabulka3[],2,0),VLOOKUP(Tabulka1[[#This Row],[Ročník]],Tabulka3[],3,0))</f>
        <v>M60</v>
      </c>
      <c r="J106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106" s="8">
        <f>IF(Tabulka1[[#This Row],[výsledný čas]]="","",COUNTIFS(Tabulka1[Pohlaví M/Z],Tabulka1[[#This Row],[Pohlaví M/Z]],Tabulka1[výsledný čas],"&lt;"&amp;Tabulka1[[#This Row],[výsledný čas]],Tabulka1[výsledný čas],"&lt;&gt;")+1)</f>
        <v>80</v>
      </c>
      <c r="L106" s="8">
        <f>IF(ISERROR(RANK(Tabulka1[[#This Row],[výsledný čas]],Tabulka1[výsledný čas],1)),"",RANK(Tabulka1[[#This Row],[výsledný čas]],Tabulka1[výsledný čas],1))</f>
        <v>105</v>
      </c>
    </row>
    <row r="107" spans="1:12" x14ac:dyDescent="0.25">
      <c r="A107" s="9">
        <v>38</v>
      </c>
      <c r="B107" s="9" t="s">
        <v>156</v>
      </c>
      <c r="C107" s="9">
        <v>1946</v>
      </c>
      <c r="D107" s="9" t="s">
        <v>132</v>
      </c>
      <c r="E107" s="10" t="s">
        <v>20</v>
      </c>
      <c r="F107" s="11">
        <v>4.3981481481481502E-3</v>
      </c>
      <c r="G107" s="11">
        <f>VLOOKUP(Tabulka1[[#This Row],[startovní číslo]],Tabulka13[],5,0)+$O$1</f>
        <v>2.101851851851852E-2</v>
      </c>
      <c r="H10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1.6620370370370369E-2</v>
      </c>
      <c r="I107" s="13" t="str">
        <f>IF(Tabulka1[[#This Row],[Pohlaví M/Z]]="Z",VLOOKUP(Tabulka1[[#This Row],[Ročník]],Tabulka3[],2,0),VLOOKUP(Tabulka1[[#This Row],[Ročník]],Tabulka3[],3,0))</f>
        <v>M70</v>
      </c>
      <c r="J107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07" s="8">
        <f>IF(Tabulka1[[#This Row],[výsledný čas]]="","",COUNTIFS(Tabulka1[Pohlaví M/Z],Tabulka1[[#This Row],[Pohlaví M/Z]],Tabulka1[výsledný čas],"&lt;"&amp;Tabulka1[[#This Row],[výsledný čas]],Tabulka1[výsledný čas],"&lt;&gt;")+1)</f>
        <v>81</v>
      </c>
      <c r="L107" s="8">
        <f>IF(ISERROR(RANK(Tabulka1[[#This Row],[výsledný čas]],Tabulka1[výsledný čas],1)),"",RANK(Tabulka1[[#This Row],[výsledný čas]],Tabulka1[výsledný čas],1))</f>
        <v>106</v>
      </c>
    </row>
    <row r="108" spans="1:12" x14ac:dyDescent="0.25">
      <c r="A108" s="9">
        <v>99</v>
      </c>
      <c r="B108" s="9" t="s">
        <v>158</v>
      </c>
      <c r="C108" s="9">
        <v>1940</v>
      </c>
      <c r="D108" s="9" t="s">
        <v>278</v>
      </c>
      <c r="E108" s="10" t="s">
        <v>20</v>
      </c>
      <c r="F108" s="11">
        <v>1.157407407407404E-2</v>
      </c>
      <c r="G108" s="11">
        <f>VLOOKUP(Tabulka1[[#This Row],[startovní číslo]],Tabulka13[],5,0)+$O$1</f>
        <v>2.8622685185185185E-2</v>
      </c>
      <c r="H10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1.7048611111111146E-2</v>
      </c>
      <c r="I108" s="13" t="str">
        <f>IF(Tabulka1[[#This Row],[Pohlaví M/Z]]="Z",VLOOKUP(Tabulka1[[#This Row],[Ročník]],Tabulka3[],2,0),VLOOKUP(Tabulka1[[#This Row],[Ročník]],Tabulka3[],3,0))</f>
        <v>M70</v>
      </c>
      <c r="J10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08" s="8">
        <f>IF(Tabulka1[[#This Row],[výsledný čas]]="","",COUNTIFS(Tabulka1[Pohlaví M/Z],Tabulka1[[#This Row],[Pohlaví M/Z]],Tabulka1[výsledný čas],"&lt;"&amp;Tabulka1[[#This Row],[výsledný čas]],Tabulka1[výsledný čas],"&lt;&gt;")+1)</f>
        <v>82</v>
      </c>
      <c r="L108" s="8">
        <f>IF(ISERROR(RANK(Tabulka1[[#This Row],[výsledný čas]],Tabulka1[výsledný čas],1)),"",RANK(Tabulka1[[#This Row],[výsledný čas]],Tabulka1[výsledný čas],1))</f>
        <v>107</v>
      </c>
    </row>
    <row r="109" spans="1:12" x14ac:dyDescent="0.25">
      <c r="A109" s="9">
        <v>5</v>
      </c>
      <c r="B109" s="9" t="s">
        <v>356</v>
      </c>
      <c r="C109" s="9">
        <v>1942</v>
      </c>
      <c r="D109" s="9" t="s">
        <v>357</v>
      </c>
      <c r="E109" s="10" t="s">
        <v>20</v>
      </c>
      <c r="F109" s="11">
        <v>5.78703703703704E-4</v>
      </c>
      <c r="G109" s="11">
        <f>VLOOKUP(Tabulka1[[#This Row],[startovní číslo]],Tabulka13[],5,0)+$O$1</f>
        <v>1.8657407407407407E-2</v>
      </c>
      <c r="H10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1.8078703703703704E-2</v>
      </c>
      <c r="I109" s="13" t="str">
        <f>IF(Tabulka1[[#This Row],[Pohlaví M/Z]]="Z",VLOOKUP(Tabulka1[[#This Row],[Ročník]],Tabulka3[],2,0),VLOOKUP(Tabulka1[[#This Row],[Ročník]],Tabulka3[],3,0))</f>
        <v>M70</v>
      </c>
      <c r="J109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09" s="8">
        <f>IF(Tabulka1[[#This Row],[výsledný čas]]="","",COUNTIFS(Tabulka1[Pohlaví M/Z],Tabulka1[[#This Row],[Pohlaví M/Z]],Tabulka1[výsledný čas],"&lt;"&amp;Tabulka1[[#This Row],[výsledný čas]],Tabulka1[výsledný čas],"&lt;&gt;")+1)</f>
        <v>83</v>
      </c>
      <c r="L109" s="8">
        <f>IF(ISERROR(RANK(Tabulka1[[#This Row],[výsledný čas]],Tabulka1[výsledný čas],1)),"",RANK(Tabulka1[[#This Row],[výsledný čas]],Tabulka1[výsledný čas],1))</f>
        <v>108</v>
      </c>
    </row>
    <row r="110" spans="1:12" x14ac:dyDescent="0.25">
      <c r="A110" s="9">
        <v>58</v>
      </c>
      <c r="B110" s="9" t="s">
        <v>16</v>
      </c>
      <c r="C110" s="9">
        <v>2000</v>
      </c>
      <c r="D110" s="9" t="s">
        <v>17</v>
      </c>
      <c r="E110" s="10" t="s">
        <v>15</v>
      </c>
      <c r="F110" s="11">
        <f>P$1*A:A</f>
        <v>6.7129629629629622E-3</v>
      </c>
      <c r="G110" s="11">
        <f>VLOOKUP(Tabulka1[[#This Row],[startovní číslo]],Tabulka13[],5,0)+$O$1</f>
        <v>2.480324074074074E-2</v>
      </c>
      <c r="H110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1.8090277777777778E-2</v>
      </c>
      <c r="I110" s="13" t="str">
        <f>IF(Tabulka1[[#This Row],[Pohlaví M/Z]]="Z",VLOOKUP(Tabulka1[[#This Row],[Ročník]],Tabulka3[],2,0),VLOOKUP(Tabulka1[[#This Row],[Ročník]],Tabulka3[],3,0))</f>
        <v>Jky</v>
      </c>
      <c r="J11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10" s="8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L110" s="8">
        <f>IF(ISERROR(RANK(Tabulka1[[#This Row],[výsledný čas]],Tabulka1[výsledný čas],1)),"",RANK(Tabulka1[[#This Row],[výsledný čas]],Tabulka1[výsledný čas],1))</f>
        <v>109</v>
      </c>
    </row>
    <row r="111" spans="1:12" x14ac:dyDescent="0.25">
      <c r="A111" s="9">
        <v>12</v>
      </c>
      <c r="B111" s="9" t="s">
        <v>359</v>
      </c>
      <c r="C111" s="9">
        <v>1946</v>
      </c>
      <c r="D111" s="9" t="s">
        <v>278</v>
      </c>
      <c r="E111" s="10" t="s">
        <v>20</v>
      </c>
      <c r="F111" s="11">
        <v>1.38888888888889E-3</v>
      </c>
      <c r="G111" s="11">
        <f>VLOOKUP(Tabulka1[[#This Row],[startovní číslo]],Tabulka13[],5,0)+$O$1</f>
        <v>1.9942129629629629E-2</v>
      </c>
      <c r="H111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1.8553240740740738E-2</v>
      </c>
      <c r="I111" s="13" t="str">
        <f>IF(Tabulka1[[#This Row],[Pohlaví M/Z]]="Z",VLOOKUP(Tabulka1[[#This Row],[Ročník]],Tabulka3[],2,0),VLOOKUP(Tabulka1[[#This Row],[Ročník]],Tabulka3[],3,0))</f>
        <v>M70</v>
      </c>
      <c r="J111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11" s="8">
        <f>IF(Tabulka1[[#This Row],[výsledný čas]]="","",COUNTIFS(Tabulka1[Pohlaví M/Z],Tabulka1[[#This Row],[Pohlaví M/Z]],Tabulka1[výsledný čas],"&lt;"&amp;Tabulka1[[#This Row],[výsledný čas]],Tabulka1[výsledný čas],"&lt;&gt;")+1)</f>
        <v>84</v>
      </c>
      <c r="L111" s="8">
        <f>IF(ISERROR(RANK(Tabulka1[[#This Row],[výsledný čas]],Tabulka1[výsledný čas],1)),"",RANK(Tabulka1[[#This Row],[výsledný čas]],Tabulka1[výsledný čas],1))</f>
        <v>110</v>
      </c>
    </row>
    <row r="112" spans="1:12" x14ac:dyDescent="0.25">
      <c r="A112" s="9">
        <v>89</v>
      </c>
      <c r="B112" s="9" t="s">
        <v>353</v>
      </c>
      <c r="C112" s="9">
        <v>1975</v>
      </c>
      <c r="D112" s="9" t="s">
        <v>354</v>
      </c>
      <c r="E112" s="10" t="s">
        <v>15</v>
      </c>
      <c r="F112" s="11">
        <v>1.041666666666664E-2</v>
      </c>
      <c r="G112" s="11">
        <f>VLOOKUP(Tabulka1[[#This Row],[startovní číslo]],Tabulka13[],5,0)+$O$1</f>
        <v>2.9178240740740741E-2</v>
      </c>
      <c r="H112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1.8761574074074101E-2</v>
      </c>
      <c r="I112" s="13" t="str">
        <f>IF(Tabulka1[[#This Row],[Pohlaví M/Z]]="Z",VLOOKUP(Tabulka1[[#This Row],[Ročník]],Tabulka3[],2,0),VLOOKUP(Tabulka1[[#This Row],[Ročník]],Tabulka3[],3,0))</f>
        <v>Z35</v>
      </c>
      <c r="J112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12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L112" s="8">
        <f>IF(ISERROR(RANK(Tabulka1[[#This Row],[výsledný čas]],Tabulka1[výsledný čas],1)),"",RANK(Tabulka1[[#This Row],[výsledný čas]],Tabulka1[výsledný čas],1))</f>
        <v>111</v>
      </c>
    </row>
    <row r="113" spans="1:14" x14ac:dyDescent="0.25">
      <c r="A113" s="9">
        <v>39</v>
      </c>
      <c r="B113" s="9" t="s">
        <v>404</v>
      </c>
      <c r="C113" s="9">
        <v>1978</v>
      </c>
      <c r="D113" s="9" t="s">
        <v>288</v>
      </c>
      <c r="E113" s="10" t="s">
        <v>15</v>
      </c>
      <c r="F113" s="11">
        <v>4.5138888888888902E-3</v>
      </c>
      <c r="G113" s="11">
        <f>VLOOKUP(Tabulka1[[#This Row],[startovní číslo]],Tabulka13[],5,0)+$O$1</f>
        <v>2.3368055555555555E-2</v>
      </c>
      <c r="H113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1.8854166666666665E-2</v>
      </c>
      <c r="I113" s="13" t="str">
        <f>IF(Tabulka1[[#This Row],[Pohlaví M/Z]]="Z",VLOOKUP(Tabulka1[[#This Row],[Ročník]],Tabulka3[],2,0),VLOOKUP(Tabulka1[[#This Row],[Ročník]],Tabulka3[],3,0))</f>
        <v>Z35</v>
      </c>
      <c r="J113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113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L113" s="8">
        <f>IF(ISERROR(RANK(Tabulka1[[#This Row],[výsledný čas]],Tabulka1[výsledný čas],1)),"",RANK(Tabulka1[[#This Row],[výsledný čas]],Tabulka1[výsledný čas],1))</f>
        <v>112</v>
      </c>
    </row>
    <row r="114" spans="1:14" x14ac:dyDescent="0.25">
      <c r="A114" s="9">
        <v>61</v>
      </c>
      <c r="B114" s="9" t="s">
        <v>405</v>
      </c>
      <c r="C114" s="9">
        <v>1953</v>
      </c>
      <c r="D114" s="9" t="s">
        <v>150</v>
      </c>
      <c r="E114" s="10" t="s">
        <v>20</v>
      </c>
      <c r="F114" s="11">
        <f>P$1*A:A</f>
        <v>7.060185185185185E-3</v>
      </c>
      <c r="G114" s="11">
        <f>VLOOKUP(Tabulka1[[#This Row],[startovní číslo]],Tabulka13[],5,0)+$O$1</f>
        <v>2.6018518518518521E-2</v>
      </c>
      <c r="H114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1.8958333333333334E-2</v>
      </c>
      <c r="I114" s="13" t="str">
        <f>IF(Tabulka1[[#This Row],[Pohlaví M/Z]]="Z",VLOOKUP(Tabulka1[[#This Row],[Ročník]],Tabulka3[],2,0),VLOOKUP(Tabulka1[[#This Row],[Ročník]],Tabulka3[],3,0))</f>
        <v>M60</v>
      </c>
      <c r="J114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114" s="8">
        <f>IF(Tabulka1[[#This Row],[výsledný čas]]="","",COUNTIFS(Tabulka1[Pohlaví M/Z],Tabulka1[[#This Row],[Pohlaví M/Z]],Tabulka1[výsledný čas],"&lt;"&amp;Tabulka1[[#This Row],[výsledný čas]],Tabulka1[výsledný čas],"&lt;&gt;")+1)</f>
        <v>85</v>
      </c>
      <c r="L114" s="8">
        <f>IF(ISERROR(RANK(Tabulka1[[#This Row],[výsledný čas]],Tabulka1[výsledný čas],1)),"",RANK(Tabulka1[[#This Row],[výsledný čas]],Tabulka1[výsledný čas],1))</f>
        <v>113</v>
      </c>
    </row>
    <row r="115" spans="1:14" x14ac:dyDescent="0.25">
      <c r="A115" s="9">
        <v>31</v>
      </c>
      <c r="B115" s="9" t="s">
        <v>299</v>
      </c>
      <c r="C115" s="9">
        <v>1978</v>
      </c>
      <c r="D115" s="9" t="s">
        <v>177</v>
      </c>
      <c r="E115" s="10" t="s">
        <v>15</v>
      </c>
      <c r="F115" s="11">
        <v>3.5879629629629599E-3</v>
      </c>
      <c r="G115" s="11">
        <f>VLOOKUP(Tabulka1[[#This Row],[startovní číslo]],Tabulka13[],5,0)+$O$1</f>
        <v>2.4236111111111111E-2</v>
      </c>
      <c r="H115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2.0648148148148152E-2</v>
      </c>
      <c r="I115" s="13" t="str">
        <f>IF(Tabulka1[[#This Row],[Pohlaví M/Z]]="Z",VLOOKUP(Tabulka1[[#This Row],[Ročník]],Tabulka3[],2,0),VLOOKUP(Tabulka1[[#This Row],[Ročník]],Tabulka3[],3,0))</f>
        <v>Z35</v>
      </c>
      <c r="J115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115" s="8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L115" s="8">
        <f>IF(ISERROR(RANK(Tabulka1[[#This Row],[výsledný čas]],Tabulka1[výsledný čas],1)),"",RANK(Tabulka1[[#This Row],[výsledný čas]],Tabulka1[výsledný čas],1))</f>
        <v>114</v>
      </c>
    </row>
    <row r="116" spans="1:14" x14ac:dyDescent="0.25">
      <c r="A116" s="9">
        <v>32</v>
      </c>
      <c r="B116" s="9" t="s">
        <v>166</v>
      </c>
      <c r="C116" s="9">
        <v>1941</v>
      </c>
      <c r="D116" s="9" t="s">
        <v>129</v>
      </c>
      <c r="E116" s="10" t="s">
        <v>20</v>
      </c>
      <c r="F116" s="11">
        <v>3.7037037037036999E-3</v>
      </c>
      <c r="G116" s="11">
        <f>VLOOKUP(Tabulka1[[#This Row],[startovní číslo]],Tabulka13[],5,0)+$O$1</f>
        <v>2.5046296296296299E-2</v>
      </c>
      <c r="H116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2.13425925925926E-2</v>
      </c>
      <c r="I116" s="13" t="str">
        <f>IF(Tabulka1[[#This Row],[Pohlaví M/Z]]="Z",VLOOKUP(Tabulka1[[#This Row],[Ročník]],Tabulka3[],2,0),VLOOKUP(Tabulka1[[#This Row],[Ročník]],Tabulka3[],3,0))</f>
        <v>M70</v>
      </c>
      <c r="J116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16" s="8">
        <f>IF(Tabulka1[[#This Row],[výsledný čas]]="","",COUNTIFS(Tabulka1[Pohlaví M/Z],Tabulka1[[#This Row],[Pohlaví M/Z]],Tabulka1[výsledný čas],"&lt;"&amp;Tabulka1[[#This Row],[výsledný čas]],Tabulka1[výsledný čas],"&lt;&gt;")+1)</f>
        <v>86</v>
      </c>
      <c r="L116" s="8">
        <f>IF(ISERROR(RANK(Tabulka1[[#This Row],[výsledný čas]],Tabulka1[výsledný čas],1)),"",RANK(Tabulka1[[#This Row],[výsledný čas]],Tabulka1[výsledný čas],1))</f>
        <v>115</v>
      </c>
    </row>
    <row r="117" spans="1:14" x14ac:dyDescent="0.25">
      <c r="A117" s="9">
        <v>30</v>
      </c>
      <c r="B117" s="9" t="s">
        <v>151</v>
      </c>
      <c r="C117" s="9">
        <v>1950</v>
      </c>
      <c r="D117" s="9" t="s">
        <v>89</v>
      </c>
      <c r="E117" s="10" t="s">
        <v>20</v>
      </c>
      <c r="F117" s="11">
        <v>3.4722222222222199E-3</v>
      </c>
      <c r="G117" s="11">
        <f>VLOOKUP(Tabulka1[[#This Row],[startovní číslo]],Tabulka13[],5,0)+$O$1</f>
        <v>2.4918981481481483E-2</v>
      </c>
      <c r="H117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2.1446759259259263E-2</v>
      </c>
      <c r="I117" s="13" t="str">
        <f>IF(Tabulka1[[#This Row],[Pohlaví M/Z]]="Z",VLOOKUP(Tabulka1[[#This Row],[Ročník]],Tabulka3[],2,0),VLOOKUP(Tabulka1[[#This Row],[Ročník]],Tabulka3[],3,0))</f>
        <v>M60</v>
      </c>
      <c r="J117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K117" s="8">
        <f>IF(Tabulka1[[#This Row],[výsledný čas]]="","",COUNTIFS(Tabulka1[Pohlaví M/Z],Tabulka1[[#This Row],[Pohlaví M/Z]],Tabulka1[výsledný čas],"&lt;"&amp;Tabulka1[[#This Row],[výsledný čas]],Tabulka1[výsledný čas],"&lt;&gt;")+1)</f>
        <v>87</v>
      </c>
      <c r="L117" s="8">
        <f>IF(ISERROR(RANK(Tabulka1[[#This Row],[výsledný čas]],Tabulka1[výsledný čas],1)),"",RANK(Tabulka1[[#This Row],[výsledný čas]],Tabulka1[výsledný čas],1))</f>
        <v>116</v>
      </c>
    </row>
    <row r="118" spans="1:14" x14ac:dyDescent="0.25">
      <c r="A118" s="9">
        <v>72</v>
      </c>
      <c r="B118" s="9" t="s">
        <v>306</v>
      </c>
      <c r="C118" s="9">
        <v>1972</v>
      </c>
      <c r="D118" s="9" t="s">
        <v>307</v>
      </c>
      <c r="E118" s="10" t="s">
        <v>15</v>
      </c>
      <c r="F118" s="11">
        <f>P$1*A:A</f>
        <v>8.3333333333333332E-3</v>
      </c>
      <c r="G118" s="11">
        <f>VLOOKUP(Tabulka1[[#This Row],[startovní číslo]],Tabulka13[],5,0)+$O$1</f>
        <v>3.0000000000000002E-2</v>
      </c>
      <c r="H118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2.1666666666666667E-2</v>
      </c>
      <c r="I118" s="13" t="str">
        <f>IF(Tabulka1[[#This Row],[Pohlaví M/Z]]="Z",VLOOKUP(Tabulka1[[#This Row],[Ročník]],Tabulka3[],2,0),VLOOKUP(Tabulka1[[#This Row],[Ročník]],Tabulka3[],3,0))</f>
        <v>Z45</v>
      </c>
      <c r="J118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18" s="8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L118" s="8">
        <f>IF(ISERROR(RANK(Tabulka1[[#This Row],[výsledný čas]],Tabulka1[výsledný čas],1)),"",RANK(Tabulka1[[#This Row],[výsledný čas]],Tabulka1[výsledný čas],1))</f>
        <v>117</v>
      </c>
    </row>
    <row r="119" spans="1:14" x14ac:dyDescent="0.25">
      <c r="A119" s="9">
        <v>4</v>
      </c>
      <c r="B119" s="9" t="s">
        <v>314</v>
      </c>
      <c r="C119" s="9">
        <v>1955</v>
      </c>
      <c r="D119" s="9" t="s">
        <v>315</v>
      </c>
      <c r="E119" s="10" t="s">
        <v>15</v>
      </c>
      <c r="F119" s="11">
        <v>4.6296296296296298E-4</v>
      </c>
      <c r="G119" s="11">
        <f>VLOOKUP(Tabulka1[[#This Row],[startovní číslo]],Tabulka13[],5,0)+$O$1</f>
        <v>2.3692129629629629E-2</v>
      </c>
      <c r="H119" s="12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2.3229166666666665E-2</v>
      </c>
      <c r="I119" s="13" t="str">
        <f>IF(Tabulka1[[#This Row],[Pohlaví M/Z]]="Z",VLOOKUP(Tabulka1[[#This Row],[Ročník]],Tabulka3[],2,0),VLOOKUP(Tabulka1[[#This Row],[Ročník]],Tabulka3[],3,0))</f>
        <v>Z55</v>
      </c>
      <c r="J119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119" s="8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L119" s="8">
        <f>IF(ISERROR(RANK(Tabulka1[[#This Row],[výsledný čas]],Tabulka1[výsledný čas],1)),"",RANK(Tabulka1[[#This Row],[výsledný čas]],Tabulka1[výsledný čas],1))</f>
        <v>118</v>
      </c>
    </row>
    <row r="120" spans="1:14" x14ac:dyDescent="0.25">
      <c r="A120" s="9">
        <v>186</v>
      </c>
      <c r="B120" s="9" t="s">
        <v>155</v>
      </c>
      <c r="C120" s="9">
        <v>1952</v>
      </c>
      <c r="D120" s="9" t="s">
        <v>274</v>
      </c>
      <c r="E120" s="10" t="s">
        <v>20</v>
      </c>
      <c r="F120" s="11"/>
      <c r="G120" s="11"/>
      <c r="H120" s="12">
        <v>3.8310185185185183E-2</v>
      </c>
      <c r="I120" s="13" t="str">
        <f>IF(Tabulka1[[#This Row],[Pohlaví M/Z]]="Z",VLOOKUP(Tabulka1[[#This Row],[Ročník]],Tabulka3[],2,0),VLOOKUP(Tabulka1[[#This Row],[Ročník]],Tabulka3[],3,0))</f>
        <v>M60</v>
      </c>
      <c r="J120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K120" s="8">
        <f>IF(Tabulka1[[#This Row],[výsledný čas]]="","",COUNTIFS(Tabulka1[Pohlaví M/Z],Tabulka1[[#This Row],[Pohlaví M/Z]],Tabulka1[výsledný čas],"&lt;"&amp;Tabulka1[[#This Row],[výsledný čas]],Tabulka1[výsledný čas],"&lt;&gt;")+1)</f>
        <v>88</v>
      </c>
      <c r="L120" s="8">
        <f>IF(ISERROR(RANK(Tabulka1[[#This Row],[výsledný čas]],Tabulka1[výsledný čas],1)),"",RANK(Tabulka1[[#This Row],[výsledný čas]],Tabulka1[výsledný čas],1))</f>
        <v>119</v>
      </c>
    </row>
    <row r="121" spans="1:14" x14ac:dyDescent="0.25">
      <c r="A121" s="9"/>
      <c r="B121" s="9"/>
      <c r="C121" s="9"/>
      <c r="D121" s="9"/>
      <c r="E121" s="10"/>
      <c r="F121" s="11"/>
      <c r="G121" s="11"/>
      <c r="H121" s="12"/>
      <c r="I121" s="13"/>
      <c r="J121" s="8"/>
      <c r="K121" s="8"/>
      <c r="L121" s="8"/>
    </row>
    <row r="122" spans="1:14" x14ac:dyDescent="0.25">
      <c r="A122" s="9"/>
      <c r="B122" s="9"/>
      <c r="C122" s="9"/>
      <c r="D122" s="9"/>
      <c r="E122" s="10"/>
      <c r="F122" s="11"/>
      <c r="G122" s="11"/>
      <c r="H122" s="12"/>
      <c r="I122" s="13"/>
      <c r="J122" s="8"/>
      <c r="K122" s="8"/>
      <c r="L122" s="8"/>
    </row>
    <row r="123" spans="1:14" x14ac:dyDescent="0.25">
      <c r="A123" s="9"/>
      <c r="B123" s="9"/>
      <c r="C123" s="9"/>
      <c r="D123" s="9"/>
      <c r="E123" s="10"/>
      <c r="F123" s="11"/>
      <c r="G123" s="11"/>
      <c r="H123" s="12"/>
      <c r="I123" s="13"/>
      <c r="J123" s="8"/>
      <c r="K123" s="8"/>
      <c r="L123" s="8"/>
      <c r="N123" s="25"/>
    </row>
    <row r="124" spans="1:14" x14ac:dyDescent="0.25">
      <c r="A124" s="9"/>
      <c r="B124" s="9"/>
      <c r="C124" s="9"/>
      <c r="D124" s="9"/>
      <c r="E124" s="10"/>
      <c r="F124" s="11"/>
      <c r="G124" s="11"/>
      <c r="H124" s="12"/>
      <c r="I124" s="13"/>
      <c r="J124" s="8"/>
      <c r="K124" s="8"/>
      <c r="L124" s="8"/>
    </row>
    <row r="125" spans="1:14" x14ac:dyDescent="0.25">
      <c r="A125" s="9"/>
      <c r="B125" s="9"/>
      <c r="C125" s="9"/>
      <c r="D125" s="9"/>
      <c r="E125" s="10"/>
      <c r="F125" s="11"/>
      <c r="G125" s="11"/>
      <c r="H125" s="12"/>
      <c r="I125" s="13"/>
      <c r="J125" s="8"/>
      <c r="K125" s="8"/>
      <c r="L125" s="8"/>
    </row>
    <row r="126" spans="1:14" x14ac:dyDescent="0.25">
      <c r="A126" s="9"/>
      <c r="B126" s="9"/>
      <c r="C126" s="9"/>
      <c r="D126" s="9"/>
      <c r="E126" s="10"/>
      <c r="F126" s="11"/>
      <c r="G126" s="11"/>
      <c r="H126" s="12"/>
      <c r="I126" s="13"/>
      <c r="J126" s="8"/>
      <c r="K126" s="8"/>
      <c r="L126" s="8"/>
    </row>
    <row r="127" spans="1:14" x14ac:dyDescent="0.25">
      <c r="A127" s="9"/>
      <c r="B127" s="9"/>
      <c r="C127" s="9"/>
      <c r="D127" s="9"/>
      <c r="E127" s="10"/>
      <c r="F127" s="11"/>
      <c r="G127" s="11"/>
      <c r="H127" s="12"/>
      <c r="I127" s="13"/>
      <c r="J127" s="8"/>
      <c r="K127" s="8"/>
      <c r="L127" s="8"/>
    </row>
    <row r="128" spans="1:14" x14ac:dyDescent="0.25">
      <c r="A128" s="9"/>
      <c r="B128" s="9"/>
      <c r="C128" s="9"/>
      <c r="D128" s="9"/>
      <c r="E128" s="10"/>
      <c r="F128" s="11"/>
      <c r="G128" s="11"/>
      <c r="H128" s="12"/>
      <c r="I128" s="13"/>
      <c r="J128" s="8"/>
      <c r="K128" s="8"/>
      <c r="L128" s="8"/>
    </row>
    <row r="129" spans="1:12" x14ac:dyDescent="0.25">
      <c r="A129" s="9"/>
      <c r="B129" s="9"/>
      <c r="C129" s="9"/>
      <c r="D129" s="9"/>
      <c r="E129" s="10"/>
      <c r="F129" s="11"/>
      <c r="G129" s="11"/>
      <c r="H129" s="12"/>
      <c r="I129" s="13"/>
      <c r="J129" s="8"/>
      <c r="K129" s="8"/>
      <c r="L129" s="8"/>
    </row>
    <row r="130" spans="1:12" x14ac:dyDescent="0.25">
      <c r="A130" s="9"/>
      <c r="B130" s="9"/>
      <c r="C130" s="9"/>
      <c r="D130" s="9"/>
      <c r="E130" s="10"/>
      <c r="F130" s="11"/>
      <c r="G130" s="11"/>
      <c r="H130" s="12"/>
      <c r="I130" s="13"/>
      <c r="J130" s="8"/>
      <c r="K130" s="8"/>
      <c r="L130" s="8"/>
    </row>
    <row r="131" spans="1:12" x14ac:dyDescent="0.25">
      <c r="A131" s="9"/>
      <c r="B131" s="9"/>
      <c r="C131" s="9"/>
      <c r="D131" s="9"/>
      <c r="E131" s="10"/>
      <c r="F131" s="11"/>
      <c r="G131" s="11"/>
      <c r="H131" s="12"/>
      <c r="I131" s="13"/>
      <c r="J131" s="8"/>
      <c r="K131" s="8"/>
      <c r="L131" s="8"/>
    </row>
    <row r="132" spans="1:12" x14ac:dyDescent="0.25">
      <c r="A132" s="9"/>
      <c r="B132" s="9"/>
      <c r="C132" s="9"/>
      <c r="D132" s="9"/>
      <c r="E132" s="10"/>
      <c r="F132" s="11"/>
      <c r="G132" s="11"/>
      <c r="H132" s="12"/>
      <c r="I132" s="13"/>
      <c r="J132" s="8"/>
      <c r="K132" s="8"/>
      <c r="L132" s="8"/>
    </row>
    <row r="133" spans="1:12" x14ac:dyDescent="0.25">
      <c r="A133" s="9"/>
      <c r="B133" s="21"/>
      <c r="C133" s="9"/>
      <c r="D133" s="9"/>
      <c r="E133" s="10"/>
      <c r="F133" s="11"/>
      <c r="G133" s="11"/>
      <c r="H133" s="12"/>
      <c r="I133" s="13"/>
      <c r="J133" s="8"/>
      <c r="K133" s="8"/>
      <c r="L133" s="8"/>
    </row>
    <row r="134" spans="1:12" x14ac:dyDescent="0.25">
      <c r="A134" s="9"/>
      <c r="B134" s="26"/>
      <c r="C134" s="9"/>
      <c r="D134" s="9"/>
      <c r="E134" s="10"/>
      <c r="F134" s="11"/>
      <c r="G134" s="11"/>
      <c r="H134" s="12"/>
      <c r="I134" s="13"/>
      <c r="J134" s="8"/>
      <c r="K134" s="8"/>
      <c r="L134" s="8"/>
    </row>
    <row r="135" spans="1:12" x14ac:dyDescent="0.25">
      <c r="A135" s="9"/>
      <c r="B135" s="26"/>
      <c r="C135" s="9"/>
      <c r="D135" s="9"/>
      <c r="E135" s="10"/>
      <c r="F135" s="11"/>
      <c r="G135" s="11"/>
      <c r="H135" s="12"/>
      <c r="I135" s="13"/>
      <c r="J135" s="8"/>
      <c r="K135" s="8"/>
      <c r="L135" s="8"/>
    </row>
    <row r="136" spans="1:12" x14ac:dyDescent="0.25">
      <c r="A136" s="9"/>
      <c r="B136" s="26"/>
      <c r="C136" s="9"/>
      <c r="D136" s="9"/>
      <c r="E136" s="10"/>
      <c r="F136" s="11"/>
      <c r="G136" s="11"/>
      <c r="H136" s="12"/>
      <c r="I136" s="13"/>
      <c r="J136" s="8"/>
      <c r="K136" s="8"/>
      <c r="L136" s="8"/>
    </row>
    <row r="137" spans="1:12" x14ac:dyDescent="0.25">
      <c r="A137" s="9"/>
      <c r="B137" s="21"/>
      <c r="C137" s="9"/>
      <c r="D137" s="9"/>
      <c r="E137" s="10"/>
      <c r="F137" s="11"/>
      <c r="G137" s="11"/>
      <c r="H137" s="12"/>
      <c r="I137" s="13"/>
      <c r="J137" s="8"/>
      <c r="K137" s="8"/>
      <c r="L137" s="8"/>
    </row>
    <row r="138" spans="1:12" x14ac:dyDescent="0.25">
      <c r="A138" s="9"/>
      <c r="B138" s="21"/>
      <c r="C138" s="9"/>
      <c r="D138" s="9"/>
      <c r="E138" s="10"/>
      <c r="F138" s="11"/>
      <c r="G138" s="11"/>
      <c r="H138" s="12"/>
      <c r="I138" s="13"/>
      <c r="J138" s="8"/>
      <c r="K138" s="8"/>
      <c r="L138" s="8"/>
    </row>
    <row r="139" spans="1:12" x14ac:dyDescent="0.25">
      <c r="A139" s="9"/>
      <c r="B139" s="21"/>
      <c r="C139" s="9"/>
      <c r="D139" s="9"/>
      <c r="E139" s="10"/>
      <c r="F139" s="11"/>
      <c r="G139" s="11"/>
      <c r="H139" s="12"/>
      <c r="I139" s="13"/>
      <c r="J139" s="8"/>
      <c r="K139" s="8"/>
      <c r="L139" s="8"/>
    </row>
    <row r="140" spans="1:12" x14ac:dyDescent="0.25">
      <c r="A140" s="9"/>
      <c r="B140" s="26"/>
      <c r="C140" s="9"/>
      <c r="D140" s="9"/>
      <c r="E140" s="10"/>
      <c r="F140" s="11"/>
      <c r="G140" s="11"/>
      <c r="H140" s="12"/>
      <c r="I140" s="13"/>
      <c r="J140" s="8"/>
      <c r="K140" s="8"/>
      <c r="L140" s="8"/>
    </row>
    <row r="141" spans="1:12" x14ac:dyDescent="0.25">
      <c r="A141" s="9"/>
      <c r="B141" s="21"/>
      <c r="C141" s="9"/>
      <c r="D141" s="9"/>
      <c r="E141" s="10"/>
      <c r="F141" s="11"/>
      <c r="G141" s="11"/>
      <c r="H141" s="12"/>
      <c r="I141" s="13"/>
      <c r="J141" s="8"/>
      <c r="K141" s="8"/>
      <c r="L141" s="8"/>
    </row>
    <row r="142" spans="1:12" x14ac:dyDescent="0.25">
      <c r="A142" s="9"/>
      <c r="B142" s="26"/>
      <c r="C142" s="9"/>
      <c r="D142" s="9"/>
      <c r="E142" s="10"/>
      <c r="F142" s="11"/>
      <c r="G142" s="11"/>
      <c r="H142" s="12"/>
      <c r="I142" s="13"/>
      <c r="J142" s="8"/>
      <c r="K142" s="8"/>
      <c r="L142" s="8"/>
    </row>
    <row r="143" spans="1:12" x14ac:dyDescent="0.25">
      <c r="A143" s="9"/>
      <c r="B143" s="26"/>
      <c r="C143" s="9"/>
      <c r="D143" s="9"/>
      <c r="E143" s="10"/>
      <c r="F143" s="11"/>
      <c r="G143" s="11"/>
      <c r="H143" s="12"/>
      <c r="I143" s="13"/>
      <c r="J143" s="8"/>
      <c r="K143" s="8"/>
      <c r="L143" s="8"/>
    </row>
    <row r="144" spans="1:12" x14ac:dyDescent="0.25">
      <c r="A144" s="9"/>
      <c r="B144" s="26"/>
      <c r="C144" s="9"/>
      <c r="D144" s="9"/>
      <c r="E144" s="10"/>
      <c r="F144" s="11"/>
      <c r="G144" s="11"/>
      <c r="H144" s="12"/>
      <c r="I144" s="13"/>
      <c r="J144" s="8"/>
      <c r="K144" s="8"/>
      <c r="L144" s="8"/>
    </row>
    <row r="145" spans="1:12" x14ac:dyDescent="0.25">
      <c r="A145" s="9"/>
      <c r="B145" s="21"/>
      <c r="C145" s="9"/>
      <c r="D145" s="9"/>
      <c r="E145" s="10"/>
      <c r="F145" s="11"/>
      <c r="G145" s="11"/>
      <c r="H145" s="12"/>
      <c r="I145" s="13"/>
      <c r="J145" s="8"/>
      <c r="K145" s="8"/>
      <c r="L145" s="8"/>
    </row>
    <row r="146" spans="1:12" x14ac:dyDescent="0.25">
      <c r="A146" s="9"/>
      <c r="B146" s="21"/>
      <c r="C146" s="9"/>
      <c r="D146" s="9"/>
      <c r="E146" s="10"/>
      <c r="F146" s="11"/>
      <c r="G146" s="11"/>
      <c r="H146" s="12"/>
      <c r="I146" s="13"/>
      <c r="J146" s="8"/>
      <c r="K146" s="8"/>
      <c r="L146" s="8"/>
    </row>
    <row r="147" spans="1:12" x14ac:dyDescent="0.25">
      <c r="A147" s="9"/>
      <c r="B147" s="26"/>
      <c r="C147" s="9"/>
      <c r="D147" s="9"/>
      <c r="E147" s="10"/>
      <c r="F147" s="11"/>
      <c r="G147" s="11"/>
      <c r="H147" s="12"/>
      <c r="I147" s="13"/>
      <c r="J147" s="8"/>
      <c r="K147" s="8"/>
      <c r="L147" s="8"/>
    </row>
    <row r="148" spans="1:12" x14ac:dyDescent="0.25">
      <c r="A148" s="9"/>
      <c r="B148" s="21"/>
      <c r="C148" s="9"/>
      <c r="D148" s="9"/>
      <c r="E148" s="10"/>
      <c r="F148" s="11"/>
      <c r="G148" s="11"/>
      <c r="H148" s="12"/>
      <c r="I148" s="13"/>
      <c r="J148" s="8"/>
      <c r="K148" s="8"/>
      <c r="L148" s="8"/>
    </row>
    <row r="149" spans="1:12" x14ac:dyDescent="0.25">
      <c r="A149" s="9"/>
      <c r="B149" s="21"/>
      <c r="C149" s="9"/>
      <c r="D149" s="9"/>
      <c r="E149" s="10"/>
      <c r="F149" s="11"/>
      <c r="G149" s="11"/>
      <c r="H149" s="12"/>
      <c r="I149" s="13"/>
      <c r="J149" s="8"/>
      <c r="K149" s="8"/>
      <c r="L149" s="8"/>
    </row>
    <row r="150" spans="1:12" x14ac:dyDescent="0.25">
      <c r="A150" s="9"/>
      <c r="B150" s="26"/>
      <c r="C150" s="9"/>
      <c r="D150" s="9"/>
      <c r="E150" s="10"/>
      <c r="F150" s="11"/>
      <c r="G150" s="11"/>
      <c r="H150" s="12"/>
      <c r="I150" s="13"/>
      <c r="J150" s="8"/>
      <c r="K150" s="8"/>
      <c r="L150" s="8"/>
    </row>
    <row r="151" spans="1:12" x14ac:dyDescent="0.25">
      <c r="A151" s="9"/>
      <c r="B151" s="26"/>
      <c r="C151" s="9"/>
      <c r="D151" s="9"/>
      <c r="E151" s="10"/>
      <c r="F151" s="11"/>
      <c r="G151" s="11"/>
      <c r="H151" s="12"/>
      <c r="I151" s="13"/>
      <c r="J151" s="8"/>
      <c r="K151" s="8"/>
      <c r="L151" s="8"/>
    </row>
    <row r="152" spans="1:12" x14ac:dyDescent="0.25">
      <c r="A152" s="9"/>
      <c r="B152" s="26"/>
      <c r="C152" s="9"/>
      <c r="D152" s="9"/>
      <c r="E152" s="10"/>
      <c r="F152" s="11"/>
      <c r="G152" s="11"/>
      <c r="H152" s="12"/>
      <c r="I152" s="13"/>
      <c r="J152" s="8"/>
      <c r="K152" s="8"/>
      <c r="L152" s="8"/>
    </row>
    <row r="153" spans="1:12" x14ac:dyDescent="0.25">
      <c r="A153" s="9"/>
      <c r="B153" s="21"/>
      <c r="C153" s="9"/>
      <c r="D153" s="9"/>
      <c r="E153" s="10"/>
      <c r="F153" s="11"/>
      <c r="G153" s="11"/>
      <c r="H153" s="12"/>
      <c r="I153" s="13"/>
      <c r="J153" s="8"/>
      <c r="K153" s="8"/>
      <c r="L153" s="8"/>
    </row>
    <row r="154" spans="1:12" x14ac:dyDescent="0.25">
      <c r="A154" s="9"/>
      <c r="B154" s="21"/>
      <c r="C154" s="9"/>
      <c r="D154" s="9"/>
      <c r="E154" s="10"/>
      <c r="F154" s="11"/>
      <c r="G154" s="11"/>
      <c r="H154" s="12"/>
      <c r="I154" s="13"/>
      <c r="J154" s="8"/>
      <c r="K154" s="8"/>
      <c r="L154" s="8"/>
    </row>
    <row r="155" spans="1:12" x14ac:dyDescent="0.25">
      <c r="A155" s="9"/>
      <c r="B155" s="21"/>
      <c r="C155" s="9"/>
      <c r="D155" s="9"/>
      <c r="E155" s="10"/>
      <c r="F155" s="11"/>
      <c r="G155" s="11"/>
      <c r="H155" s="12"/>
      <c r="I155" s="13"/>
      <c r="J155" s="8"/>
      <c r="K155" s="8"/>
      <c r="L155" s="8"/>
    </row>
    <row r="156" spans="1:12" x14ac:dyDescent="0.25">
      <c r="A156" s="9"/>
      <c r="B156" s="21"/>
      <c r="C156" s="9"/>
      <c r="D156" s="9"/>
      <c r="E156" s="10"/>
      <c r="F156" s="11"/>
      <c r="G156" s="11"/>
      <c r="H156" s="12"/>
      <c r="I156" s="13"/>
      <c r="J156" s="8"/>
      <c r="K156" s="8"/>
      <c r="L156" s="8"/>
    </row>
    <row r="157" spans="1:12" x14ac:dyDescent="0.25">
      <c r="A157" s="9"/>
      <c r="B157" s="26"/>
      <c r="C157" s="9"/>
      <c r="D157" s="9"/>
      <c r="E157" s="10"/>
      <c r="F157" s="11"/>
      <c r="G157" s="11"/>
      <c r="H157" s="12"/>
      <c r="I157" s="13"/>
      <c r="J157" s="8"/>
      <c r="K157" s="8"/>
      <c r="L157" s="8"/>
    </row>
    <row r="158" spans="1:12" x14ac:dyDescent="0.25">
      <c r="A158" s="9"/>
      <c r="B158" s="21"/>
      <c r="C158" s="9"/>
      <c r="D158" s="9"/>
      <c r="E158" s="10"/>
      <c r="F158" s="11"/>
      <c r="G158" s="11"/>
      <c r="H158" s="12"/>
      <c r="I158" s="13"/>
      <c r="J158" s="8"/>
      <c r="K158" s="8"/>
      <c r="L158" s="8"/>
    </row>
    <row r="159" spans="1:12" x14ac:dyDescent="0.25">
      <c r="A159" s="9"/>
      <c r="B159" s="26"/>
      <c r="C159" s="9"/>
      <c r="D159" s="9"/>
      <c r="E159" s="10"/>
      <c r="F159" s="11"/>
      <c r="G159" s="11"/>
      <c r="H159" s="12"/>
      <c r="I159" s="13"/>
      <c r="J159" s="8"/>
      <c r="K159" s="8"/>
      <c r="L159" s="8"/>
    </row>
    <row r="160" spans="1:12" x14ac:dyDescent="0.25">
      <c r="A160" s="9"/>
      <c r="B160" s="21"/>
      <c r="C160" s="9"/>
      <c r="D160" s="9"/>
      <c r="E160" s="10"/>
      <c r="F160" s="11"/>
      <c r="G160" s="11"/>
      <c r="H160" s="12"/>
      <c r="I160" s="13"/>
      <c r="J160" s="8"/>
      <c r="K160" s="8"/>
      <c r="L160" s="8"/>
    </row>
    <row r="161" spans="1:12" x14ac:dyDescent="0.25">
      <c r="A161" s="9"/>
      <c r="B161" s="26"/>
      <c r="C161" s="9"/>
      <c r="D161" s="9"/>
      <c r="E161" s="10"/>
      <c r="F161" s="11"/>
      <c r="G161" s="11"/>
      <c r="H161" s="12"/>
      <c r="I161" s="13"/>
      <c r="J161" s="8"/>
      <c r="K161" s="8"/>
      <c r="L161" s="8"/>
    </row>
    <row r="162" spans="1:12" x14ac:dyDescent="0.25">
      <c r="A162" s="9"/>
      <c r="B162" s="21"/>
      <c r="C162" s="9"/>
      <c r="D162" s="9"/>
      <c r="E162" s="10"/>
      <c r="F162" s="11"/>
      <c r="G162" s="11"/>
      <c r="H162" s="12"/>
      <c r="I162" s="13"/>
      <c r="J162" s="8"/>
      <c r="K162" s="8"/>
      <c r="L162" s="8"/>
    </row>
    <row r="163" spans="1:12" x14ac:dyDescent="0.25">
      <c r="A163" s="9"/>
      <c r="B163" s="26"/>
      <c r="C163" s="9"/>
      <c r="D163" s="9"/>
      <c r="E163" s="10"/>
      <c r="F163" s="11"/>
      <c r="G163" s="11"/>
      <c r="H163" s="12"/>
      <c r="I163" s="13"/>
      <c r="J163" s="8"/>
      <c r="K163" s="8"/>
      <c r="L163" s="8"/>
    </row>
    <row r="164" spans="1:12" x14ac:dyDescent="0.25">
      <c r="A164" s="9"/>
      <c r="B164" s="26"/>
      <c r="C164" s="9"/>
      <c r="D164" s="9"/>
      <c r="E164" s="10"/>
      <c r="F164" s="11"/>
      <c r="G164" s="11"/>
      <c r="H164" s="12"/>
      <c r="I164" s="13"/>
      <c r="J164" s="8"/>
      <c r="K164" s="8"/>
      <c r="L164" s="8"/>
    </row>
    <row r="165" spans="1:12" x14ac:dyDescent="0.25">
      <c r="A165" s="9"/>
      <c r="B165" s="26"/>
      <c r="C165" s="9"/>
      <c r="D165" s="9"/>
      <c r="E165" s="10"/>
      <c r="F165" s="11"/>
      <c r="G165" s="11"/>
      <c r="H165" s="12"/>
      <c r="I165" s="13"/>
      <c r="J165" s="8"/>
      <c r="K165" s="8"/>
      <c r="L165" s="8"/>
    </row>
    <row r="166" spans="1:12" x14ac:dyDescent="0.25">
      <c r="A166" s="9"/>
      <c r="B166" s="26"/>
      <c r="C166" s="9"/>
      <c r="D166" s="9"/>
      <c r="E166" s="10"/>
      <c r="F166" s="11"/>
      <c r="G166" s="11"/>
      <c r="H166" s="12"/>
      <c r="I166" s="13"/>
      <c r="J166" s="8"/>
      <c r="K166" s="8"/>
      <c r="L166" s="8"/>
    </row>
    <row r="167" spans="1:12" x14ac:dyDescent="0.25">
      <c r="A167" s="9"/>
      <c r="B167" s="26"/>
      <c r="C167" s="9"/>
      <c r="D167" s="9"/>
      <c r="E167" s="10"/>
      <c r="F167" s="11"/>
      <c r="G167" s="11"/>
      <c r="H167" s="12"/>
      <c r="I167" s="13"/>
      <c r="J167" s="8"/>
      <c r="K167" s="8"/>
      <c r="L167" s="8"/>
    </row>
    <row r="168" spans="1:12" x14ac:dyDescent="0.25">
      <c r="A168" s="9"/>
      <c r="B168" s="21"/>
      <c r="C168" s="9"/>
      <c r="D168" s="9"/>
      <c r="E168" s="10"/>
      <c r="F168" s="11"/>
      <c r="G168" s="11"/>
      <c r="H168" s="12"/>
      <c r="I168" s="13"/>
      <c r="J168" s="8"/>
      <c r="K168" s="8"/>
      <c r="L168" s="8"/>
    </row>
    <row r="169" spans="1:12" x14ac:dyDescent="0.25">
      <c r="A169" s="9"/>
      <c r="B169" s="26"/>
      <c r="C169" s="9"/>
      <c r="D169" s="9"/>
      <c r="E169" s="10"/>
      <c r="F169" s="11"/>
      <c r="G169" s="11"/>
      <c r="H169" s="12"/>
      <c r="I169" s="13"/>
      <c r="J169" s="8"/>
      <c r="K169" s="8"/>
      <c r="L169" s="8"/>
    </row>
    <row r="170" spans="1:12" x14ac:dyDescent="0.25">
      <c r="A170" s="9"/>
      <c r="B170" s="26"/>
      <c r="C170" s="9"/>
      <c r="D170" s="9"/>
      <c r="E170" s="10"/>
      <c r="F170" s="11"/>
      <c r="G170" s="11"/>
      <c r="H170" s="12"/>
      <c r="I170" s="13"/>
      <c r="J170" s="8"/>
      <c r="K170" s="8"/>
      <c r="L170" s="8"/>
    </row>
    <row r="171" spans="1:12" x14ac:dyDescent="0.25">
      <c r="A171" s="9"/>
      <c r="B171" s="21"/>
      <c r="C171" s="9"/>
      <c r="D171" s="9"/>
      <c r="E171" s="10"/>
      <c r="F171" s="11"/>
      <c r="G171" s="11"/>
      <c r="H171" s="12"/>
      <c r="I171" s="13"/>
      <c r="J171" s="8"/>
      <c r="K171" s="8"/>
      <c r="L171" s="8"/>
    </row>
    <row r="172" spans="1:12" x14ac:dyDescent="0.25">
      <c r="A172" s="9"/>
      <c r="B172" s="21"/>
      <c r="C172" s="9"/>
      <c r="D172" s="9"/>
      <c r="E172" s="10"/>
      <c r="F172" s="11"/>
      <c r="G172" s="11"/>
      <c r="H172" s="12"/>
      <c r="I172" s="13"/>
      <c r="J172" s="8"/>
      <c r="K172" s="8"/>
      <c r="L172" s="8"/>
    </row>
    <row r="173" spans="1:12" x14ac:dyDescent="0.25">
      <c r="A173" s="9"/>
      <c r="B173" s="21"/>
      <c r="C173" s="9"/>
      <c r="D173" s="9"/>
      <c r="E173" s="10"/>
      <c r="F173" s="11"/>
      <c r="G173" s="11"/>
      <c r="H173" s="12"/>
      <c r="I173" s="13"/>
      <c r="J173" s="8"/>
      <c r="K173" s="8"/>
      <c r="L173" s="8"/>
    </row>
    <row r="174" spans="1:12" x14ac:dyDescent="0.25">
      <c r="A174" s="9"/>
      <c r="B174" s="26"/>
      <c r="C174" s="9"/>
      <c r="D174" s="9"/>
      <c r="E174" s="10"/>
      <c r="F174" s="11"/>
      <c r="G174" s="11"/>
      <c r="H174" s="12"/>
      <c r="I174" s="13"/>
      <c r="J174" s="8"/>
      <c r="K174" s="8"/>
      <c r="L174" s="8"/>
    </row>
    <row r="175" spans="1:12" x14ac:dyDescent="0.25">
      <c r="A175" s="9"/>
      <c r="B175" s="21"/>
      <c r="C175" s="9"/>
      <c r="D175" s="9"/>
      <c r="E175" s="10"/>
      <c r="F175" s="11"/>
      <c r="G175" s="11"/>
      <c r="H175" s="12"/>
      <c r="I175" s="13"/>
      <c r="J175" s="8"/>
      <c r="K175" s="8"/>
      <c r="L175" s="8"/>
    </row>
    <row r="176" spans="1:12" x14ac:dyDescent="0.25">
      <c r="A176" s="9"/>
      <c r="B176" s="26"/>
      <c r="C176" s="9"/>
      <c r="D176" s="9"/>
      <c r="E176" s="10"/>
      <c r="F176" s="11"/>
      <c r="G176" s="11"/>
      <c r="H176" s="12"/>
      <c r="I176" s="13"/>
      <c r="J176" s="8"/>
      <c r="K176" s="8"/>
      <c r="L176" s="8"/>
    </row>
    <row r="177" spans="1:12" x14ac:dyDescent="0.25">
      <c r="A177" s="9"/>
      <c r="B177" s="21"/>
      <c r="C177" s="9"/>
      <c r="D177" s="9"/>
      <c r="E177" s="10"/>
      <c r="F177" s="11"/>
      <c r="G177" s="11"/>
      <c r="H177" s="12"/>
      <c r="I177" s="13"/>
      <c r="J177" s="8"/>
      <c r="K177" s="8"/>
      <c r="L177" s="8"/>
    </row>
    <row r="178" spans="1:12" x14ac:dyDescent="0.25">
      <c r="A178" s="9"/>
      <c r="B178" s="21"/>
      <c r="C178" s="9"/>
      <c r="D178" s="9"/>
      <c r="E178" s="10"/>
      <c r="F178" s="11"/>
      <c r="G178" s="11"/>
      <c r="H178" s="12"/>
      <c r="I178" s="13"/>
      <c r="J178" s="8"/>
      <c r="K178" s="8"/>
      <c r="L178" s="8"/>
    </row>
    <row r="179" spans="1:12" x14ac:dyDescent="0.25">
      <c r="A179" s="9"/>
      <c r="B179" s="21"/>
      <c r="C179" s="9"/>
      <c r="D179" s="9"/>
      <c r="E179" s="10"/>
      <c r="F179" s="11"/>
      <c r="G179" s="11"/>
      <c r="H179" s="12"/>
      <c r="I179" s="13"/>
      <c r="J179" s="8"/>
      <c r="K179" s="8"/>
      <c r="L179" s="8"/>
    </row>
    <row r="180" spans="1:12" x14ac:dyDescent="0.25">
      <c r="A180" s="9"/>
      <c r="B180" s="21"/>
      <c r="C180" s="9"/>
      <c r="D180" s="9"/>
      <c r="E180" s="10"/>
      <c r="F180" s="11"/>
      <c r="G180" s="11"/>
      <c r="H180" s="12"/>
      <c r="I180" s="13"/>
      <c r="J180" s="8"/>
      <c r="K180" s="8"/>
      <c r="L180" s="8"/>
    </row>
    <row r="181" spans="1:12" x14ac:dyDescent="0.25">
      <c r="A181" s="9"/>
      <c r="B181" s="26"/>
      <c r="C181" s="9"/>
      <c r="D181" s="9"/>
      <c r="E181" s="10"/>
      <c r="F181" s="11"/>
      <c r="G181" s="11"/>
      <c r="H181" s="12"/>
      <c r="I181" s="13"/>
      <c r="J181" s="8"/>
      <c r="K181" s="8"/>
      <c r="L181" s="8"/>
    </row>
    <row r="182" spans="1:12" x14ac:dyDescent="0.25">
      <c r="A182" s="9"/>
      <c r="B182" s="21"/>
      <c r="C182" s="9"/>
      <c r="D182" s="9"/>
      <c r="E182" s="10"/>
      <c r="F182" s="11"/>
      <c r="G182" s="11"/>
      <c r="H182" s="12"/>
      <c r="I182" s="13"/>
      <c r="J182" s="8"/>
      <c r="K182" s="8"/>
      <c r="L182" s="8"/>
    </row>
    <row r="183" spans="1:12" x14ac:dyDescent="0.25">
      <c r="A183" s="9"/>
      <c r="B183" s="26"/>
      <c r="C183" s="9"/>
      <c r="D183" s="9"/>
      <c r="E183" s="10"/>
      <c r="F183" s="11"/>
      <c r="G183" s="11"/>
      <c r="H183" s="12"/>
      <c r="I183" s="13"/>
      <c r="J183" s="8"/>
      <c r="K183" s="8"/>
      <c r="L183" s="8"/>
    </row>
    <row r="184" spans="1:12" x14ac:dyDescent="0.25">
      <c r="A184" s="9"/>
      <c r="B184" s="21"/>
      <c r="C184" s="9"/>
      <c r="D184" s="9"/>
      <c r="E184" s="10"/>
      <c r="F184" s="11"/>
      <c r="G184" s="11"/>
      <c r="H184" s="12"/>
      <c r="I184" s="13"/>
      <c r="J184" s="8"/>
      <c r="K184" s="8"/>
      <c r="L184" s="8"/>
    </row>
    <row r="185" spans="1:12" x14ac:dyDescent="0.25">
      <c r="A185" s="9"/>
      <c r="B185" s="26"/>
      <c r="C185" s="9"/>
      <c r="D185" s="9"/>
      <c r="E185" s="10"/>
      <c r="F185" s="11"/>
      <c r="G185" s="11"/>
      <c r="H185" s="12"/>
      <c r="I185" s="13"/>
      <c r="J185" s="8"/>
      <c r="K185" s="8"/>
      <c r="L185" s="8"/>
    </row>
    <row r="186" spans="1:12" x14ac:dyDescent="0.25">
      <c r="A186" s="9"/>
      <c r="B186" s="26"/>
      <c r="C186" s="9"/>
      <c r="D186" s="9"/>
      <c r="E186" s="10"/>
      <c r="F186" s="11"/>
      <c r="G186" s="11"/>
      <c r="H186" s="12"/>
      <c r="I186" s="13"/>
      <c r="J186" s="8"/>
      <c r="K186" s="8"/>
      <c r="L186" s="8"/>
    </row>
    <row r="187" spans="1:12" x14ac:dyDescent="0.25">
      <c r="A187" s="9"/>
      <c r="B187" s="21"/>
      <c r="C187" s="9"/>
      <c r="D187" s="9"/>
      <c r="E187" s="10"/>
      <c r="F187" s="11"/>
      <c r="G187" s="11"/>
      <c r="H187" s="12"/>
      <c r="I187" s="13"/>
      <c r="J187" s="8"/>
      <c r="K187" s="8"/>
      <c r="L187" s="8"/>
    </row>
    <row r="188" spans="1:12" x14ac:dyDescent="0.25">
      <c r="A188" s="9"/>
      <c r="B188" s="21"/>
      <c r="C188" s="9"/>
      <c r="D188" s="9"/>
      <c r="E188" s="10"/>
      <c r="F188" s="11"/>
      <c r="G188" s="11"/>
      <c r="H188" s="12"/>
      <c r="I188" s="13"/>
      <c r="J188" s="8"/>
      <c r="K188" s="8"/>
      <c r="L188" s="8"/>
    </row>
    <row r="189" spans="1:12" x14ac:dyDescent="0.25">
      <c r="A189" s="9"/>
      <c r="B189" s="21"/>
      <c r="C189" s="9"/>
      <c r="D189" s="9"/>
      <c r="E189" s="10"/>
      <c r="F189" s="11"/>
      <c r="G189" s="11"/>
      <c r="H189" s="12"/>
      <c r="I189" s="13"/>
      <c r="J189" s="8"/>
      <c r="K189" s="8"/>
      <c r="L189" s="8"/>
    </row>
    <row r="190" spans="1:12" x14ac:dyDescent="0.25">
      <c r="A190" s="9"/>
      <c r="B190" s="21"/>
      <c r="C190" s="9"/>
      <c r="D190" s="9"/>
      <c r="E190" s="10"/>
      <c r="F190" s="11"/>
      <c r="G190" s="11"/>
      <c r="H190" s="12"/>
      <c r="I190" s="13"/>
      <c r="J190" s="8"/>
      <c r="K190" s="8"/>
      <c r="L190" s="8"/>
    </row>
    <row r="191" spans="1:12" x14ac:dyDescent="0.25">
      <c r="A191" s="9"/>
      <c r="B191" s="26"/>
      <c r="C191" s="9"/>
      <c r="D191" s="9"/>
      <c r="E191" s="10"/>
      <c r="F191" s="11"/>
      <c r="G191" s="11"/>
      <c r="H191" s="12"/>
      <c r="I191" s="13"/>
      <c r="J191" s="8"/>
      <c r="K191" s="8"/>
      <c r="L191" s="8"/>
    </row>
    <row r="192" spans="1:12" x14ac:dyDescent="0.25">
      <c r="A192" s="9"/>
      <c r="B192" s="21"/>
      <c r="C192" s="9"/>
      <c r="D192" s="9"/>
      <c r="E192" s="10"/>
      <c r="F192" s="11"/>
      <c r="G192" s="11"/>
      <c r="H192" s="12"/>
      <c r="I192" s="13"/>
      <c r="J192" s="8"/>
      <c r="K192" s="8"/>
      <c r="L192" s="8"/>
    </row>
    <row r="193" spans="1:12" x14ac:dyDescent="0.25">
      <c r="A193" s="9"/>
      <c r="B193" s="21"/>
      <c r="C193" s="9"/>
      <c r="D193" s="9"/>
      <c r="E193" s="10"/>
      <c r="F193" s="11"/>
      <c r="G193" s="11"/>
      <c r="H193" s="12"/>
      <c r="I193" s="13"/>
      <c r="J193" s="8"/>
      <c r="K193" s="8"/>
      <c r="L193" s="8"/>
    </row>
    <row r="194" spans="1:12" x14ac:dyDescent="0.25">
      <c r="A194" s="9"/>
      <c r="B194" s="26"/>
      <c r="C194" s="9"/>
      <c r="D194" s="9"/>
      <c r="E194" s="10"/>
      <c r="F194" s="11"/>
      <c r="G194" s="11"/>
      <c r="H194" s="12"/>
      <c r="I194" s="13"/>
      <c r="J194" s="8"/>
      <c r="K194" s="8"/>
      <c r="L194" s="8"/>
    </row>
    <row r="195" spans="1:12" x14ac:dyDescent="0.25">
      <c r="A195" s="9"/>
      <c r="B195" s="21"/>
      <c r="C195" s="9"/>
      <c r="D195" s="9"/>
      <c r="E195" s="10"/>
      <c r="F195" s="11"/>
      <c r="G195" s="11"/>
      <c r="H195" s="12"/>
      <c r="I195" s="13"/>
      <c r="J195" s="8"/>
      <c r="K195" s="8"/>
      <c r="L195" s="8"/>
    </row>
    <row r="196" spans="1:12" x14ac:dyDescent="0.25">
      <c r="A196" s="9"/>
      <c r="B196" s="26"/>
      <c r="C196" s="9"/>
      <c r="D196" s="9"/>
      <c r="E196" s="10"/>
      <c r="F196" s="11"/>
      <c r="G196" s="11"/>
      <c r="H196" s="12"/>
      <c r="I196" s="13"/>
      <c r="J196" s="8"/>
      <c r="K196" s="8"/>
      <c r="L196" s="8"/>
    </row>
    <row r="197" spans="1:12" x14ac:dyDescent="0.25">
      <c r="A197" s="9"/>
      <c r="B197" s="26"/>
      <c r="C197" s="9"/>
      <c r="D197" s="9"/>
      <c r="E197" s="10"/>
      <c r="F197" s="11"/>
      <c r="G197" s="11"/>
      <c r="H197" s="12"/>
      <c r="I197" s="13"/>
      <c r="J197" s="8"/>
      <c r="K197" s="8"/>
      <c r="L197" s="8"/>
    </row>
    <row r="198" spans="1:12" x14ac:dyDescent="0.25">
      <c r="A198" s="9"/>
      <c r="B198" s="21"/>
      <c r="C198" s="9"/>
      <c r="D198" s="9"/>
      <c r="E198" s="10"/>
      <c r="F198" s="11"/>
      <c r="G198" s="11"/>
      <c r="H198" s="12"/>
      <c r="I198" s="13"/>
      <c r="J198" s="8"/>
      <c r="K198" s="8"/>
      <c r="L198" s="8"/>
    </row>
    <row r="199" spans="1:12" x14ac:dyDescent="0.25">
      <c r="A199" s="9"/>
      <c r="B199" s="26"/>
      <c r="C199" s="9"/>
      <c r="D199" s="9"/>
      <c r="E199" s="10"/>
      <c r="F199" s="11"/>
      <c r="G199" s="11"/>
      <c r="H199" s="12"/>
      <c r="I199" s="13"/>
      <c r="J199" s="8"/>
      <c r="K199" s="8"/>
      <c r="L199" s="8"/>
    </row>
    <row r="200" spans="1:12" x14ac:dyDescent="0.25">
      <c r="A200" s="9"/>
      <c r="B200" s="26"/>
      <c r="C200" s="9"/>
      <c r="D200" s="9"/>
      <c r="E200" s="10"/>
      <c r="F200" s="11"/>
      <c r="G200" s="11"/>
      <c r="H200" s="12"/>
      <c r="I200" s="13"/>
      <c r="J200" s="8"/>
      <c r="K200" s="8"/>
      <c r="L200" s="8"/>
    </row>
    <row r="201" spans="1:12" x14ac:dyDescent="0.25">
      <c r="A201" s="9"/>
      <c r="B201" s="21"/>
      <c r="C201" s="9"/>
      <c r="D201" s="9"/>
      <c r="E201" s="10"/>
      <c r="F201" s="11"/>
      <c r="G201" s="11"/>
      <c r="H201" s="12"/>
      <c r="I201" s="13"/>
      <c r="J201" s="8"/>
      <c r="K201" s="8"/>
      <c r="L201" s="8"/>
    </row>
    <row r="202" spans="1:12" x14ac:dyDescent="0.25">
      <c r="A202" s="9"/>
      <c r="B202" s="18"/>
      <c r="C202" s="9"/>
      <c r="D202" s="9"/>
      <c r="E202" s="10"/>
      <c r="F202" s="11"/>
      <c r="G202" s="11"/>
      <c r="H202" s="12"/>
      <c r="I202" s="13"/>
      <c r="J202" s="8"/>
      <c r="K202" s="8"/>
      <c r="L202" s="8"/>
    </row>
    <row r="203" spans="1:12" x14ac:dyDescent="0.25">
      <c r="A203" s="9"/>
      <c r="B203" s="18"/>
      <c r="C203" s="9"/>
      <c r="D203" s="9"/>
      <c r="E203" s="10"/>
      <c r="F203" s="11"/>
      <c r="G203" s="11"/>
      <c r="H203" s="12"/>
      <c r="I203" s="13"/>
      <c r="J203" s="8"/>
      <c r="K203" s="8"/>
      <c r="L203" s="8"/>
    </row>
    <row r="204" spans="1:12" x14ac:dyDescent="0.25">
      <c r="A204" s="9"/>
      <c r="B204" s="19"/>
      <c r="C204" s="9"/>
      <c r="D204" s="9"/>
      <c r="E204" s="10"/>
      <c r="F204" s="11"/>
      <c r="G204" s="11"/>
      <c r="H204" s="12"/>
      <c r="I204" s="13"/>
      <c r="J204" s="8"/>
      <c r="K204" s="8"/>
      <c r="L204" s="8"/>
    </row>
    <row r="205" spans="1:12" x14ac:dyDescent="0.25">
      <c r="A205" s="9"/>
      <c r="B205" s="19"/>
      <c r="C205" s="9"/>
      <c r="D205" s="9"/>
      <c r="E205" s="10"/>
      <c r="F205" s="11"/>
      <c r="G205" s="11"/>
      <c r="H205" s="12"/>
      <c r="I205" s="13"/>
      <c r="J205" s="8"/>
      <c r="K205" s="8"/>
      <c r="L205" s="8"/>
    </row>
    <row r="206" spans="1:12" x14ac:dyDescent="0.25">
      <c r="A206" s="9"/>
      <c r="B206" s="18"/>
      <c r="C206" s="9"/>
      <c r="D206" s="9"/>
      <c r="E206" s="10"/>
      <c r="F206" s="11"/>
      <c r="G206" s="11"/>
      <c r="H206" s="12"/>
      <c r="I206" s="13"/>
      <c r="J206" s="8"/>
      <c r="K206" s="8"/>
      <c r="L206" s="8"/>
    </row>
    <row r="207" spans="1:12" x14ac:dyDescent="0.25">
      <c r="A207" s="9"/>
      <c r="B207" s="18"/>
      <c r="C207" s="9"/>
      <c r="D207" s="9"/>
      <c r="E207" s="10"/>
      <c r="F207" s="11"/>
      <c r="G207" s="11"/>
      <c r="H207" s="12"/>
      <c r="I207" s="13"/>
      <c r="J207" s="8"/>
      <c r="K207" s="8"/>
      <c r="L207" s="8"/>
    </row>
    <row r="208" spans="1:12" x14ac:dyDescent="0.25">
      <c r="A208" s="9"/>
      <c r="B208" s="19"/>
      <c r="C208" s="9"/>
      <c r="D208" s="9"/>
      <c r="E208" s="10"/>
      <c r="F208" s="11"/>
      <c r="G208" s="11"/>
      <c r="H208" s="12"/>
      <c r="I208" s="13"/>
      <c r="J208" s="8"/>
      <c r="K208" s="8"/>
      <c r="L208" s="8"/>
    </row>
    <row r="209" spans="1:12" x14ac:dyDescent="0.25">
      <c r="A209" s="9"/>
      <c r="B209" s="20"/>
      <c r="C209" s="9"/>
      <c r="D209" s="9"/>
      <c r="E209" s="10"/>
      <c r="F209" s="11"/>
      <c r="G209" s="11"/>
      <c r="H209" s="12"/>
      <c r="I209" s="13"/>
      <c r="J209" s="8"/>
      <c r="K209" s="8"/>
      <c r="L209" s="8"/>
    </row>
    <row r="210" spans="1:12" x14ac:dyDescent="0.25">
      <c r="A210" s="9"/>
      <c r="B210" s="20"/>
      <c r="C210" s="9"/>
      <c r="D210" s="9"/>
      <c r="E210" s="10"/>
      <c r="F210" s="11"/>
      <c r="G210" s="11"/>
      <c r="H210" s="12"/>
      <c r="I210" s="13"/>
      <c r="J210" s="8"/>
      <c r="K210" s="8"/>
      <c r="L210" s="8"/>
    </row>
    <row r="211" spans="1:12" x14ac:dyDescent="0.25">
      <c r="A211" s="9"/>
      <c r="B211" s="20"/>
      <c r="C211" s="9"/>
      <c r="D211" s="9"/>
      <c r="E211" s="10"/>
      <c r="F211" s="11"/>
      <c r="G211" s="11"/>
      <c r="H211" s="12"/>
      <c r="I211" s="13"/>
      <c r="J211" s="8"/>
      <c r="K211" s="8"/>
      <c r="L211" s="8"/>
    </row>
    <row r="212" spans="1:12" x14ac:dyDescent="0.25">
      <c r="A212" s="9"/>
      <c r="B212" s="20"/>
      <c r="C212" s="9"/>
      <c r="D212" s="9"/>
      <c r="E212" s="10"/>
      <c r="F212" s="11"/>
      <c r="G212" s="11"/>
      <c r="H212" s="12"/>
      <c r="I212" s="13"/>
      <c r="J212" s="8"/>
      <c r="K212" s="8"/>
      <c r="L212" s="8"/>
    </row>
    <row r="213" spans="1:12" x14ac:dyDescent="0.25">
      <c r="A213" s="9"/>
      <c r="B213" s="20"/>
      <c r="C213" s="9"/>
      <c r="D213" s="9"/>
      <c r="E213" s="10"/>
      <c r="F213" s="11"/>
      <c r="G213" s="11"/>
      <c r="H213" s="12"/>
      <c r="I213" s="13"/>
      <c r="J213" s="8"/>
      <c r="K213" s="8"/>
      <c r="L213" s="8"/>
    </row>
    <row r="214" spans="1:12" x14ac:dyDescent="0.25">
      <c r="A214" s="9"/>
      <c r="B214" s="20"/>
      <c r="C214" s="9"/>
      <c r="D214" s="9"/>
      <c r="E214" s="10"/>
      <c r="F214" s="11"/>
      <c r="G214" s="11"/>
      <c r="H214" s="12"/>
      <c r="I214" s="13"/>
      <c r="J214" s="8"/>
      <c r="K214" s="8"/>
      <c r="L214" s="8"/>
    </row>
    <row r="215" spans="1:12" x14ac:dyDescent="0.25">
      <c r="A215" s="9"/>
      <c r="B215" s="20"/>
      <c r="C215" s="9"/>
      <c r="D215" s="9"/>
      <c r="E215" s="10"/>
      <c r="F215" s="11"/>
      <c r="G215" s="11"/>
      <c r="H215" s="12"/>
      <c r="I215" s="13"/>
      <c r="J215" s="8"/>
      <c r="K215" s="8"/>
      <c r="L215" s="8"/>
    </row>
    <row r="216" spans="1:12" x14ac:dyDescent="0.25">
      <c r="A216" s="9"/>
      <c r="B216" s="20"/>
      <c r="C216" s="9"/>
      <c r="D216" s="9"/>
      <c r="E216" s="10"/>
      <c r="F216" s="11"/>
      <c r="G216" s="11"/>
      <c r="H216" s="12"/>
      <c r="I216" s="13"/>
      <c r="J216" s="8"/>
      <c r="K216" s="8"/>
      <c r="L216" s="8"/>
    </row>
    <row r="217" spans="1:12" x14ac:dyDescent="0.25">
      <c r="A217" s="9"/>
      <c r="B217" s="20"/>
      <c r="C217" s="9"/>
      <c r="D217" s="9"/>
      <c r="E217" s="10"/>
      <c r="F217" s="11"/>
      <c r="G217" s="11"/>
      <c r="H217" s="12"/>
      <c r="I217" s="13"/>
      <c r="J217" s="8"/>
      <c r="K217" s="8"/>
      <c r="L217" s="8"/>
    </row>
    <row r="218" spans="1:12" x14ac:dyDescent="0.25">
      <c r="A218" s="9"/>
      <c r="B218" s="20"/>
      <c r="C218" s="9"/>
      <c r="D218" s="9"/>
      <c r="E218" s="10"/>
      <c r="F218" s="11"/>
      <c r="G218" s="11"/>
      <c r="H218" s="12"/>
      <c r="I218" s="13"/>
      <c r="J218" s="8"/>
      <c r="K218" s="8"/>
      <c r="L218" s="8"/>
    </row>
    <row r="219" spans="1:12" x14ac:dyDescent="0.25">
      <c r="A219" s="9"/>
      <c r="B219" s="20"/>
      <c r="C219" s="9"/>
      <c r="D219" s="9"/>
      <c r="E219" s="10"/>
      <c r="F219" s="11"/>
      <c r="G219" s="11"/>
      <c r="H219" s="12"/>
      <c r="I219" s="13"/>
      <c r="J219" s="8"/>
      <c r="K219" s="8"/>
      <c r="L219" s="8"/>
    </row>
    <row r="220" spans="1:12" x14ac:dyDescent="0.25">
      <c r="A220" s="9"/>
      <c r="B220" s="20"/>
      <c r="C220" s="9"/>
      <c r="D220" s="9"/>
      <c r="E220" s="10"/>
      <c r="F220" s="11"/>
      <c r="G220" s="11"/>
      <c r="H220" s="12"/>
      <c r="I220" s="13"/>
      <c r="J220" s="8"/>
      <c r="K220" s="8"/>
      <c r="L220" s="8"/>
    </row>
    <row r="221" spans="1:12" x14ac:dyDescent="0.25">
      <c r="A221" s="9"/>
      <c r="B221" s="20"/>
      <c r="C221" s="9"/>
      <c r="D221" s="9"/>
      <c r="E221" s="10"/>
      <c r="F221" s="11"/>
      <c r="G221" s="11"/>
      <c r="H221" s="12"/>
      <c r="I221" s="13"/>
      <c r="J221" s="8"/>
      <c r="K221" s="8"/>
      <c r="L221" s="8"/>
    </row>
    <row r="222" spans="1:12" x14ac:dyDescent="0.25">
      <c r="A222" s="9"/>
      <c r="B222" s="20"/>
      <c r="C222" s="9"/>
      <c r="D222" s="9"/>
      <c r="E222" s="10"/>
      <c r="F222" s="11"/>
      <c r="G222" s="11"/>
      <c r="H222" s="12"/>
      <c r="I222" s="13"/>
      <c r="J222" s="8"/>
      <c r="K222" s="8"/>
      <c r="L222" s="8"/>
    </row>
    <row r="223" spans="1:12" x14ac:dyDescent="0.25">
      <c r="A223" s="9"/>
      <c r="B223" s="20"/>
      <c r="C223" s="9"/>
      <c r="D223" s="9"/>
      <c r="E223" s="10"/>
      <c r="F223" s="11"/>
      <c r="G223" s="11"/>
      <c r="H223" s="12"/>
      <c r="I223" s="13"/>
      <c r="J223" s="8"/>
      <c r="K223" s="8"/>
      <c r="L223" s="8"/>
    </row>
    <row r="224" spans="1:12" x14ac:dyDescent="0.25">
      <c r="A224" s="9"/>
      <c r="B224" s="20"/>
      <c r="C224" s="9"/>
      <c r="D224" s="9"/>
      <c r="E224" s="10"/>
      <c r="F224" s="11"/>
      <c r="G224" s="11"/>
      <c r="H224" s="12"/>
      <c r="I224" s="13"/>
      <c r="J224" s="8"/>
      <c r="K224" s="8"/>
      <c r="L224" s="8"/>
    </row>
    <row r="225" spans="1:12" x14ac:dyDescent="0.25">
      <c r="A225" s="9"/>
      <c r="B225" s="20"/>
      <c r="C225" s="9"/>
      <c r="D225" s="9"/>
      <c r="E225" s="10"/>
      <c r="F225" s="11"/>
      <c r="G225" s="11"/>
      <c r="H225" s="12"/>
      <c r="I225" s="13"/>
      <c r="J225" s="8"/>
      <c r="K225" s="8"/>
      <c r="L225" s="8"/>
    </row>
    <row r="226" spans="1:12" x14ac:dyDescent="0.25">
      <c r="A226" s="9"/>
      <c r="B226" s="20"/>
      <c r="C226" s="9"/>
      <c r="D226" s="9"/>
      <c r="E226" s="10"/>
      <c r="F226" s="11"/>
      <c r="G226" s="11"/>
      <c r="H226" s="12"/>
      <c r="I226" s="13"/>
      <c r="J226" s="8"/>
      <c r="K226" s="8"/>
      <c r="L226" s="8"/>
    </row>
    <row r="227" spans="1:12" x14ac:dyDescent="0.25">
      <c r="A227" s="9"/>
      <c r="B227" s="20"/>
      <c r="C227" s="9"/>
      <c r="D227" s="9"/>
      <c r="E227" s="10"/>
      <c r="F227" s="11"/>
      <c r="G227" s="11"/>
      <c r="H227" s="12"/>
      <c r="I227" s="13"/>
      <c r="J227" s="8"/>
      <c r="K227" s="8"/>
      <c r="L227" s="8"/>
    </row>
    <row r="228" spans="1:12" x14ac:dyDescent="0.25">
      <c r="A228" s="9"/>
      <c r="B228" s="20"/>
      <c r="C228" s="9"/>
      <c r="D228" s="9"/>
      <c r="E228" s="10"/>
      <c r="F228" s="11"/>
      <c r="G228" s="11"/>
      <c r="H228" s="12"/>
      <c r="I228" s="13"/>
      <c r="J228" s="8"/>
      <c r="K228" s="8"/>
      <c r="L228" s="8"/>
    </row>
    <row r="229" spans="1:12" x14ac:dyDescent="0.25">
      <c r="A229" s="9"/>
      <c r="B229" s="20"/>
      <c r="C229" s="9"/>
      <c r="D229" s="9"/>
      <c r="E229" s="10"/>
      <c r="F229" s="11"/>
      <c r="G229" s="11"/>
      <c r="H229" s="12"/>
      <c r="I229" s="13"/>
      <c r="J229" s="8"/>
      <c r="K229" s="8"/>
      <c r="L229" s="8"/>
    </row>
    <row r="230" spans="1:12" x14ac:dyDescent="0.25">
      <c r="A230" s="9"/>
      <c r="B230" s="20"/>
      <c r="C230" s="9"/>
      <c r="D230" s="9"/>
      <c r="E230" s="10"/>
      <c r="F230" s="11"/>
      <c r="G230" s="11"/>
      <c r="H230" s="12"/>
      <c r="I230" s="13"/>
      <c r="J230" s="8"/>
      <c r="K230" s="8"/>
      <c r="L230" s="8"/>
    </row>
    <row r="231" spans="1:12" x14ac:dyDescent="0.25">
      <c r="A231" s="9"/>
      <c r="B231" s="20"/>
      <c r="C231" s="9"/>
      <c r="D231" s="9"/>
      <c r="E231" s="10"/>
      <c r="F231" s="11"/>
      <c r="G231" s="11"/>
      <c r="H231" s="12"/>
      <c r="I231" s="13"/>
      <c r="J231" s="8"/>
      <c r="K231" s="8"/>
      <c r="L231" s="8"/>
    </row>
    <row r="232" spans="1:12" x14ac:dyDescent="0.25">
      <c r="A232" s="9"/>
      <c r="B232" s="20"/>
      <c r="C232" s="9"/>
      <c r="D232" s="9"/>
      <c r="E232" s="10"/>
      <c r="F232" s="11"/>
      <c r="G232" s="11"/>
      <c r="H232" s="12"/>
      <c r="I232" s="13"/>
      <c r="J232" s="8"/>
      <c r="K232" s="8"/>
      <c r="L232" s="8"/>
    </row>
    <row r="233" spans="1:12" x14ac:dyDescent="0.25">
      <c r="A233" s="9"/>
      <c r="B233" s="20"/>
      <c r="C233" s="9"/>
      <c r="D233" s="9"/>
      <c r="E233" s="10"/>
      <c r="F233" s="11"/>
      <c r="G233" s="11"/>
      <c r="H233" s="12"/>
      <c r="I233" s="13"/>
      <c r="J233" s="8"/>
      <c r="K233" s="8"/>
      <c r="L233" s="8"/>
    </row>
    <row r="234" spans="1:12" x14ac:dyDescent="0.25">
      <c r="A234" s="9"/>
      <c r="B234" s="20"/>
      <c r="C234" s="9"/>
      <c r="D234" s="9"/>
      <c r="E234" s="10"/>
      <c r="F234" s="11"/>
      <c r="G234" s="11"/>
      <c r="H234" s="12"/>
      <c r="I234" s="13"/>
      <c r="J234" s="8"/>
      <c r="K234" s="8"/>
      <c r="L234" s="8"/>
    </row>
    <row r="235" spans="1:12" x14ac:dyDescent="0.25">
      <c r="A235" s="9"/>
      <c r="B235" s="20"/>
      <c r="C235" s="9"/>
      <c r="D235" s="9"/>
      <c r="E235" s="10"/>
      <c r="F235" s="11"/>
      <c r="G235" s="11"/>
      <c r="H235" s="12"/>
      <c r="I235" s="13"/>
      <c r="J235" s="8"/>
      <c r="K235" s="8"/>
      <c r="L235" s="8"/>
    </row>
    <row r="236" spans="1:12" x14ac:dyDescent="0.25">
      <c r="A236" s="9"/>
      <c r="B236" s="20"/>
      <c r="C236" s="9"/>
      <c r="D236" s="9"/>
      <c r="E236" s="10"/>
      <c r="F236" s="11"/>
      <c r="G236" s="11"/>
      <c r="H236" s="12"/>
      <c r="I236" s="13"/>
      <c r="J236" s="8"/>
      <c r="K236" s="8"/>
      <c r="L236" s="8"/>
    </row>
    <row r="237" spans="1:12" x14ac:dyDescent="0.25">
      <c r="A237" s="9"/>
      <c r="B237" s="20"/>
      <c r="C237" s="9"/>
      <c r="D237" s="9"/>
      <c r="E237" s="10"/>
      <c r="F237" s="11"/>
      <c r="G237" s="11"/>
      <c r="H237" s="12"/>
      <c r="I237" s="13"/>
      <c r="J237" s="8"/>
      <c r="K237" s="8"/>
      <c r="L237" s="8"/>
    </row>
    <row r="238" spans="1:12" x14ac:dyDescent="0.25">
      <c r="A238" s="9"/>
      <c r="B238" s="20"/>
      <c r="C238" s="9"/>
      <c r="D238" s="9"/>
      <c r="E238" s="10"/>
      <c r="F238" s="11"/>
      <c r="G238" s="11"/>
      <c r="H238" s="12"/>
      <c r="I238" s="13"/>
      <c r="J238" s="8"/>
      <c r="K238" s="8"/>
      <c r="L238" s="8"/>
    </row>
    <row r="239" spans="1:12" x14ac:dyDescent="0.25">
      <c r="A239" s="9"/>
      <c r="B239" s="20"/>
      <c r="C239" s="9"/>
      <c r="D239" s="9"/>
      <c r="E239" s="10"/>
      <c r="F239" s="11"/>
      <c r="G239" s="11"/>
      <c r="H239" s="12"/>
      <c r="I239" s="13"/>
      <c r="J239" s="8"/>
      <c r="K239" s="8"/>
      <c r="L239" s="8"/>
    </row>
    <row r="240" spans="1:12" x14ac:dyDescent="0.25">
      <c r="A240" s="9"/>
      <c r="B240" s="20"/>
      <c r="C240" s="9"/>
      <c r="D240" s="9"/>
      <c r="E240" s="10"/>
      <c r="F240" s="11"/>
      <c r="G240" s="11"/>
      <c r="H240" s="12"/>
      <c r="I240" s="13"/>
      <c r="J240" s="8"/>
      <c r="K240" s="8"/>
      <c r="L240" s="8"/>
    </row>
    <row r="241" spans="1:12" x14ac:dyDescent="0.25">
      <c r="A241" s="9"/>
      <c r="B241" s="20"/>
      <c r="C241" s="9"/>
      <c r="D241" s="9"/>
      <c r="E241" s="10"/>
      <c r="F241" s="11"/>
      <c r="G241" s="11"/>
      <c r="H241" s="12"/>
      <c r="I241" s="13"/>
      <c r="J241" s="8"/>
      <c r="K241" s="8"/>
      <c r="L241" s="8"/>
    </row>
    <row r="242" spans="1:12" x14ac:dyDescent="0.25">
      <c r="A242" s="9"/>
      <c r="B242" s="20"/>
      <c r="C242" s="9"/>
      <c r="D242" s="9"/>
      <c r="E242" s="10"/>
      <c r="F242" s="11"/>
      <c r="G242" s="11"/>
      <c r="H242" s="12"/>
      <c r="I242" s="13"/>
      <c r="J242" s="8"/>
      <c r="K242" s="8"/>
      <c r="L242" s="8"/>
    </row>
    <row r="243" spans="1:12" x14ac:dyDescent="0.25">
      <c r="A243" s="9"/>
      <c r="B243" s="20"/>
      <c r="C243" s="9"/>
      <c r="D243" s="9"/>
      <c r="E243" s="10"/>
      <c r="F243" s="11"/>
      <c r="G243" s="11"/>
      <c r="H243" s="12"/>
      <c r="I243" s="13"/>
      <c r="J243" s="8"/>
      <c r="K243" s="8"/>
      <c r="L243" s="8"/>
    </row>
    <row r="244" spans="1:12" x14ac:dyDescent="0.25">
      <c r="A244" s="9"/>
      <c r="B244" s="20"/>
      <c r="C244" s="9"/>
      <c r="D244" s="9"/>
      <c r="E244" s="10"/>
      <c r="F244" s="11"/>
      <c r="G244" s="11"/>
      <c r="H244" s="12"/>
      <c r="I244" s="13"/>
      <c r="J244" s="8"/>
      <c r="K244" s="8"/>
      <c r="L244" s="8"/>
    </row>
    <row r="245" spans="1:12" x14ac:dyDescent="0.25">
      <c r="A245" s="9"/>
      <c r="B245" s="20"/>
      <c r="C245" s="9"/>
      <c r="D245" s="9"/>
      <c r="E245" s="10"/>
      <c r="F245" s="11"/>
      <c r="G245" s="11"/>
      <c r="H245" s="12"/>
      <c r="I245" s="13"/>
      <c r="J245" s="8"/>
      <c r="K245" s="8"/>
      <c r="L245" s="8"/>
    </row>
    <row r="246" spans="1:12" x14ac:dyDescent="0.25">
      <c r="A246" s="9"/>
      <c r="B246" s="20"/>
      <c r="C246" s="9"/>
      <c r="D246" s="9"/>
      <c r="E246" s="10"/>
      <c r="F246" s="11"/>
      <c r="G246" s="11"/>
      <c r="H246" s="12"/>
      <c r="I246" s="13"/>
      <c r="J246" s="8"/>
      <c r="K246" s="8"/>
      <c r="L246" s="8"/>
    </row>
    <row r="247" spans="1:12" x14ac:dyDescent="0.25">
      <c r="A247" s="9"/>
      <c r="B247" s="20"/>
      <c r="C247" s="9"/>
      <c r="D247" s="9"/>
      <c r="E247" s="10"/>
      <c r="F247" s="11"/>
      <c r="G247" s="11"/>
      <c r="H247" s="12"/>
      <c r="I247" s="13"/>
      <c r="J247" s="8"/>
      <c r="K247" s="8"/>
      <c r="L247" s="8"/>
    </row>
    <row r="248" spans="1:12" x14ac:dyDescent="0.25">
      <c r="A248" s="9"/>
      <c r="B248" s="20"/>
      <c r="C248" s="9"/>
      <c r="D248" s="9"/>
      <c r="E248" s="10"/>
      <c r="F248" s="11"/>
      <c r="G248" s="11"/>
      <c r="H248" s="12"/>
      <c r="I248" s="13"/>
      <c r="J248" s="8"/>
      <c r="K248" s="8"/>
      <c r="L248" s="8"/>
    </row>
    <row r="249" spans="1:12" x14ac:dyDescent="0.25">
      <c r="A249" s="9"/>
      <c r="B249" s="20"/>
      <c r="C249" s="9"/>
      <c r="D249" s="9"/>
      <c r="E249" s="10"/>
      <c r="F249" s="11"/>
      <c r="G249" s="11"/>
      <c r="H249" s="12"/>
      <c r="I249" s="13"/>
      <c r="J249" s="8"/>
      <c r="K249" s="8"/>
      <c r="L249" s="8"/>
    </row>
    <row r="250" spans="1:12" x14ac:dyDescent="0.25">
      <c r="A250" s="9"/>
      <c r="B250" s="20"/>
      <c r="C250" s="9"/>
      <c r="D250" s="9"/>
      <c r="E250" s="10"/>
      <c r="F250" s="11"/>
      <c r="G250" s="11"/>
      <c r="H250" s="12"/>
      <c r="I250" s="13"/>
      <c r="J250" s="8"/>
      <c r="K250" s="8"/>
      <c r="L250" s="8"/>
    </row>
    <row r="251" spans="1:12" x14ac:dyDescent="0.25">
      <c r="A251" s="9"/>
      <c r="B251" s="20"/>
      <c r="C251" s="9"/>
      <c r="D251" s="9"/>
      <c r="E251" s="10"/>
      <c r="F251" s="11"/>
      <c r="G251" s="11"/>
      <c r="H251" s="12"/>
      <c r="I251" s="13"/>
      <c r="J251" s="8"/>
      <c r="K251" s="8"/>
      <c r="L251" s="8"/>
    </row>
    <row r="252" spans="1:12" x14ac:dyDescent="0.25">
      <c r="A252" s="9"/>
      <c r="B252" s="20"/>
      <c r="C252" s="9"/>
      <c r="D252" s="9"/>
      <c r="E252" s="10"/>
      <c r="F252" s="11"/>
      <c r="G252" s="11"/>
      <c r="H252" s="12"/>
      <c r="I252" s="13"/>
      <c r="J252" s="8"/>
      <c r="K252" s="8"/>
      <c r="L252" s="8"/>
    </row>
    <row r="253" spans="1:12" x14ac:dyDescent="0.25">
      <c r="A253" s="9"/>
      <c r="B253" s="20"/>
      <c r="C253" s="9"/>
      <c r="D253" s="9"/>
      <c r="E253" s="10"/>
      <c r="F253" s="11"/>
      <c r="G253" s="11"/>
      <c r="H253" s="12"/>
      <c r="I253" s="13"/>
      <c r="J253" s="8"/>
      <c r="K253" s="8"/>
      <c r="L253" s="8"/>
    </row>
    <row r="254" spans="1:12" x14ac:dyDescent="0.25">
      <c r="A254" s="9"/>
      <c r="B254" s="20"/>
      <c r="C254" s="9"/>
      <c r="D254" s="9"/>
      <c r="E254" s="10"/>
      <c r="F254" s="11"/>
      <c r="G254" s="11"/>
      <c r="H254" s="12"/>
      <c r="I254" s="13"/>
      <c r="J254" s="8"/>
      <c r="K254" s="8"/>
      <c r="L254" s="8"/>
    </row>
    <row r="255" spans="1:12" x14ac:dyDescent="0.25">
      <c r="A255" s="9"/>
      <c r="B255" s="20"/>
      <c r="C255" s="9"/>
      <c r="D255" s="9"/>
      <c r="E255" s="10"/>
      <c r="F255" s="11"/>
      <c r="G255" s="11"/>
      <c r="H255" s="12"/>
      <c r="I255" s="13"/>
      <c r="J255" s="8"/>
      <c r="K255" s="8"/>
      <c r="L255" s="8"/>
    </row>
    <row r="256" spans="1:12" x14ac:dyDescent="0.25">
      <c r="A256" s="9"/>
      <c r="B256" s="20"/>
      <c r="C256" s="9"/>
      <c r="D256" s="9"/>
      <c r="E256" s="10"/>
      <c r="F256" s="11"/>
      <c r="G256" s="11"/>
      <c r="H256" s="12"/>
      <c r="I256" s="13"/>
      <c r="J256" s="8"/>
      <c r="K256" s="8"/>
      <c r="L256" s="8"/>
    </row>
    <row r="257" spans="1:12" x14ac:dyDescent="0.25">
      <c r="A257" s="9"/>
      <c r="B257" s="20"/>
      <c r="C257" s="9"/>
      <c r="D257" s="9"/>
      <c r="E257" s="10"/>
      <c r="F257" s="11"/>
      <c r="G257" s="11"/>
      <c r="H257" s="12"/>
      <c r="I257" s="13"/>
      <c r="J257" s="8"/>
      <c r="K257" s="8"/>
      <c r="L257" s="8"/>
    </row>
    <row r="258" spans="1:12" x14ac:dyDescent="0.25">
      <c r="A258" s="9"/>
      <c r="B258" s="20"/>
      <c r="C258" s="9"/>
      <c r="D258" s="9"/>
      <c r="E258" s="10"/>
      <c r="F258" s="11"/>
      <c r="G258" s="11"/>
      <c r="H258" s="12"/>
      <c r="I258" s="13"/>
      <c r="J258" s="8"/>
      <c r="K258" s="8"/>
      <c r="L258" s="8"/>
    </row>
    <row r="259" spans="1:12" x14ac:dyDescent="0.25">
      <c r="A259" s="9"/>
      <c r="B259" s="20"/>
      <c r="C259" s="9"/>
      <c r="D259" s="9"/>
      <c r="E259" s="10"/>
      <c r="F259" s="11"/>
      <c r="G259" s="11"/>
      <c r="H259" s="12"/>
      <c r="I259" s="13"/>
      <c r="J259" s="8"/>
      <c r="K259" s="8"/>
      <c r="L259" s="8"/>
    </row>
    <row r="260" spans="1:12" x14ac:dyDescent="0.25">
      <c r="A260" s="9"/>
      <c r="B260" s="20"/>
      <c r="C260" s="9"/>
      <c r="D260" s="9"/>
      <c r="E260" s="10"/>
      <c r="F260" s="11"/>
      <c r="G260" s="11"/>
      <c r="H260" s="12"/>
      <c r="I260" s="13"/>
      <c r="J260" s="8"/>
      <c r="K260" s="8"/>
      <c r="L260" s="8"/>
    </row>
    <row r="261" spans="1:12" x14ac:dyDescent="0.25">
      <c r="A261" s="9"/>
      <c r="B261" s="20"/>
      <c r="C261" s="9"/>
      <c r="D261" s="9"/>
      <c r="E261" s="10"/>
      <c r="F261" s="11"/>
      <c r="G261" s="11"/>
      <c r="H261" s="12"/>
      <c r="I261" s="13"/>
      <c r="J261" s="8"/>
      <c r="K261" s="8"/>
      <c r="L261" s="8"/>
    </row>
    <row r="262" spans="1:12" x14ac:dyDescent="0.25">
      <c r="A262" s="9"/>
      <c r="B262" s="20"/>
      <c r="C262" s="9"/>
      <c r="D262" s="9"/>
      <c r="E262" s="10"/>
      <c r="F262" s="11"/>
      <c r="G262" s="11"/>
      <c r="H262" s="12"/>
      <c r="I262" s="13"/>
      <c r="J262" s="8"/>
      <c r="K262" s="8"/>
      <c r="L262" s="8"/>
    </row>
    <row r="263" spans="1:12" x14ac:dyDescent="0.25">
      <c r="A263" s="9"/>
      <c r="B263" s="20"/>
      <c r="C263" s="9"/>
      <c r="D263" s="9"/>
      <c r="E263" s="10"/>
      <c r="F263" s="11"/>
      <c r="G263" s="11"/>
      <c r="H263" s="12"/>
      <c r="I263" s="13"/>
      <c r="J263" s="8"/>
      <c r="K263" s="8"/>
      <c r="L263" s="8"/>
    </row>
    <row r="264" spans="1:12" x14ac:dyDescent="0.25">
      <c r="A264" s="9"/>
      <c r="B264" s="20"/>
      <c r="C264" s="9"/>
      <c r="D264" s="9"/>
      <c r="E264" s="10"/>
      <c r="F264" s="11"/>
      <c r="G264" s="11"/>
      <c r="H264" s="12"/>
      <c r="I264" s="13"/>
      <c r="J264" s="8"/>
      <c r="K264" s="8"/>
      <c r="L264" s="8"/>
    </row>
    <row r="265" spans="1:12" x14ac:dyDescent="0.25">
      <c r="A265" s="9"/>
      <c r="B265" s="20"/>
      <c r="C265" s="9"/>
      <c r="D265" s="9"/>
      <c r="E265" s="10"/>
      <c r="F265" s="11"/>
      <c r="G265" s="11"/>
      <c r="H265" s="12"/>
      <c r="I265" s="13"/>
      <c r="J265" s="8"/>
      <c r="K265" s="8"/>
      <c r="L265" s="8"/>
    </row>
    <row r="266" spans="1:12" x14ac:dyDescent="0.25">
      <c r="A266" s="9"/>
      <c r="B266" s="20"/>
      <c r="C266" s="9"/>
      <c r="D266" s="9"/>
      <c r="E266" s="10"/>
      <c r="F266" s="11"/>
      <c r="G266" s="11"/>
      <c r="H266" s="12"/>
      <c r="I266" s="13"/>
      <c r="J266" s="8"/>
      <c r="K266" s="8"/>
      <c r="L266" s="8"/>
    </row>
    <row r="267" spans="1:12" x14ac:dyDescent="0.25">
      <c r="A267" s="9"/>
      <c r="B267" s="20"/>
      <c r="C267" s="9"/>
      <c r="D267" s="9"/>
      <c r="E267" s="10"/>
      <c r="F267" s="11"/>
      <c r="G267" s="11"/>
      <c r="H267" s="12"/>
      <c r="I267" s="13"/>
      <c r="J267" s="8"/>
      <c r="K267" s="8"/>
      <c r="L267" s="8"/>
    </row>
    <row r="268" spans="1:12" x14ac:dyDescent="0.25">
      <c r="A268" s="9"/>
      <c r="B268" s="20"/>
      <c r="C268" s="9"/>
      <c r="D268" s="9"/>
      <c r="E268" s="10"/>
      <c r="F268" s="11"/>
      <c r="G268" s="11"/>
      <c r="H268" s="12"/>
      <c r="I268" s="13"/>
      <c r="J268" s="8"/>
      <c r="K268" s="8"/>
      <c r="L268" s="8"/>
    </row>
    <row r="269" spans="1:12" x14ac:dyDescent="0.25">
      <c r="A269" s="9"/>
      <c r="B269" s="20"/>
      <c r="C269" s="9"/>
      <c r="D269" s="9"/>
      <c r="E269" s="10"/>
      <c r="F269" s="11"/>
      <c r="G269" s="11"/>
      <c r="H269" s="12"/>
      <c r="I269" s="13"/>
      <c r="J269" s="8"/>
      <c r="K269" s="8"/>
      <c r="L269" s="8"/>
    </row>
    <row r="270" spans="1:12" x14ac:dyDescent="0.25">
      <c r="A270" s="9"/>
      <c r="B270" s="20"/>
      <c r="C270" s="9"/>
      <c r="D270" s="9"/>
      <c r="E270" s="10"/>
      <c r="F270" s="11"/>
      <c r="G270" s="11"/>
      <c r="H270" s="12"/>
      <c r="I270" s="13"/>
      <c r="J270" s="8"/>
      <c r="K270" s="8"/>
      <c r="L270" s="8"/>
    </row>
    <row r="271" spans="1:12" x14ac:dyDescent="0.25">
      <c r="A271" s="9"/>
      <c r="B271" s="20"/>
      <c r="C271" s="9"/>
      <c r="D271" s="9"/>
      <c r="E271" s="10"/>
      <c r="F271" s="11"/>
      <c r="G271" s="11"/>
      <c r="H271" s="12"/>
      <c r="I271" s="13"/>
      <c r="J271" s="8"/>
      <c r="K271" s="8"/>
      <c r="L271" s="8"/>
    </row>
    <row r="272" spans="1:12" x14ac:dyDescent="0.25">
      <c r="A272" s="9"/>
      <c r="B272" s="20"/>
      <c r="C272" s="9"/>
      <c r="D272" s="9"/>
      <c r="E272" s="10"/>
      <c r="F272" s="11"/>
      <c r="G272" s="11"/>
      <c r="H272" s="12"/>
      <c r="I272" s="13"/>
      <c r="J272" s="8"/>
      <c r="K272" s="8"/>
      <c r="L272" s="8"/>
    </row>
    <row r="273" spans="1:12" x14ac:dyDescent="0.25">
      <c r="A273" s="9"/>
      <c r="B273" s="20"/>
      <c r="C273" s="9"/>
      <c r="D273" s="9"/>
      <c r="E273" s="10"/>
      <c r="F273" s="11"/>
      <c r="G273" s="11"/>
      <c r="H273" s="12"/>
      <c r="I273" s="13"/>
      <c r="J273" s="8"/>
      <c r="K273" s="8"/>
      <c r="L273" s="8"/>
    </row>
    <row r="274" spans="1:12" x14ac:dyDescent="0.25">
      <c r="A274" s="9"/>
      <c r="B274" s="20"/>
      <c r="C274" s="9"/>
      <c r="D274" s="9"/>
      <c r="E274" s="10"/>
      <c r="F274" s="11"/>
      <c r="G274" s="11"/>
      <c r="H274" s="12"/>
      <c r="I274" s="13"/>
      <c r="J274" s="8"/>
      <c r="K274" s="8"/>
      <c r="L274" s="8"/>
    </row>
    <row r="275" spans="1:12" x14ac:dyDescent="0.25">
      <c r="A275" s="9"/>
      <c r="B275" s="20"/>
      <c r="C275" s="9"/>
      <c r="D275" s="9"/>
      <c r="E275" s="10"/>
      <c r="F275" s="11"/>
      <c r="G275" s="11"/>
      <c r="H275" s="12"/>
      <c r="I275" s="13"/>
      <c r="J275" s="8"/>
      <c r="K275" s="8"/>
      <c r="L275" s="8"/>
    </row>
    <row r="276" spans="1:12" x14ac:dyDescent="0.25">
      <c r="A276" s="9"/>
      <c r="B276" s="20"/>
      <c r="C276" s="9"/>
      <c r="D276" s="9"/>
      <c r="E276" s="10"/>
      <c r="F276" s="11"/>
      <c r="G276" s="11"/>
      <c r="H276" s="12"/>
      <c r="I276" s="13"/>
      <c r="J276" s="8"/>
      <c r="K276" s="8"/>
      <c r="L276" s="8"/>
    </row>
    <row r="277" spans="1:12" x14ac:dyDescent="0.25">
      <c r="A277" s="9"/>
      <c r="B277" s="20"/>
      <c r="C277" s="9"/>
      <c r="D277" s="9"/>
      <c r="E277" s="10"/>
      <c r="F277" s="11"/>
      <c r="G277" s="11"/>
      <c r="H277" s="12"/>
      <c r="I277" s="13"/>
      <c r="J277" s="8"/>
      <c r="K277" s="8"/>
      <c r="L277" s="8"/>
    </row>
    <row r="278" spans="1:12" x14ac:dyDescent="0.25">
      <c r="A278" s="9"/>
      <c r="B278" s="18"/>
      <c r="C278" s="9"/>
      <c r="D278" s="9"/>
      <c r="E278" s="10"/>
      <c r="F278" s="11"/>
      <c r="G278" s="11"/>
      <c r="H278" s="12"/>
      <c r="I278" s="13"/>
      <c r="J278" s="8"/>
      <c r="K278" s="8"/>
      <c r="L278" s="8"/>
    </row>
    <row r="279" spans="1:12" x14ac:dyDescent="0.25">
      <c r="A279" s="9"/>
      <c r="B279" s="19"/>
      <c r="C279" s="9"/>
      <c r="D279" s="9"/>
      <c r="E279" s="10"/>
      <c r="F279" s="11"/>
      <c r="G279" s="11"/>
      <c r="H279" s="12"/>
      <c r="I279" s="13"/>
      <c r="J279" s="8"/>
      <c r="K279" s="8"/>
      <c r="L279" s="8"/>
    </row>
    <row r="280" spans="1:12" x14ac:dyDescent="0.25">
      <c r="A280" s="9"/>
      <c r="B280" s="19"/>
      <c r="C280" s="9"/>
      <c r="D280" s="9"/>
      <c r="E280" s="10"/>
      <c r="F280" s="11"/>
      <c r="G280" s="11"/>
      <c r="H280" s="12"/>
      <c r="I280" s="13"/>
      <c r="J280" s="8"/>
      <c r="K280" s="8"/>
      <c r="L280" s="8"/>
    </row>
    <row r="281" spans="1:12" x14ac:dyDescent="0.25">
      <c r="A281" s="9"/>
      <c r="B281" s="18"/>
      <c r="C281" s="9"/>
      <c r="D281" s="9"/>
      <c r="E281" s="10"/>
      <c r="F281" s="11"/>
      <c r="G281" s="11"/>
      <c r="H281" s="12"/>
      <c r="I281" s="13"/>
      <c r="J281" s="8"/>
      <c r="K281" s="8"/>
      <c r="L281" s="8"/>
    </row>
    <row r="282" spans="1:12" x14ac:dyDescent="0.25">
      <c r="A282" s="9"/>
      <c r="B282" s="18"/>
      <c r="C282" s="9"/>
      <c r="D282" s="9"/>
      <c r="E282" s="10"/>
      <c r="F282" s="11"/>
      <c r="G282" s="11"/>
      <c r="H282" s="12"/>
      <c r="I282" s="13"/>
      <c r="J282" s="8"/>
      <c r="K282" s="8"/>
      <c r="L282" s="8"/>
    </row>
    <row r="283" spans="1:12" x14ac:dyDescent="0.25">
      <c r="A283" s="9"/>
      <c r="B283" s="18"/>
      <c r="C283" s="9"/>
      <c r="D283" s="9"/>
      <c r="E283" s="10"/>
      <c r="F283" s="11"/>
      <c r="G283" s="11"/>
      <c r="H283" s="12"/>
      <c r="I283" s="13"/>
      <c r="J283" s="8"/>
      <c r="K283" s="8"/>
      <c r="L283" s="8"/>
    </row>
    <row r="284" spans="1:12" x14ac:dyDescent="0.25">
      <c r="A284" s="9"/>
      <c r="B284" s="19"/>
      <c r="C284" s="9"/>
      <c r="D284" s="9"/>
      <c r="E284" s="10"/>
      <c r="F284" s="11"/>
      <c r="G284" s="11"/>
      <c r="H284" s="12"/>
      <c r="I284" s="13"/>
      <c r="J284" s="8"/>
      <c r="K284" s="8"/>
      <c r="L284" s="8"/>
    </row>
    <row r="285" spans="1:12" x14ac:dyDescent="0.25">
      <c r="A285" s="9"/>
      <c r="B285" s="19"/>
      <c r="C285" s="9"/>
      <c r="D285" s="9"/>
      <c r="E285" s="10"/>
      <c r="F285" s="11"/>
      <c r="G285" s="11"/>
      <c r="H285" s="12"/>
      <c r="I285" s="13"/>
      <c r="J285" s="8"/>
      <c r="K285" s="8"/>
      <c r="L285" s="8"/>
    </row>
    <row r="286" spans="1:12" x14ac:dyDescent="0.25">
      <c r="A286" s="9"/>
      <c r="B286" s="18"/>
      <c r="C286" s="9"/>
      <c r="D286" s="9"/>
      <c r="E286" s="10"/>
      <c r="F286" s="11"/>
      <c r="G286" s="11"/>
      <c r="H286" s="12"/>
      <c r="I286" s="13"/>
      <c r="J286" s="8"/>
      <c r="K286" s="8"/>
      <c r="L286" s="8"/>
    </row>
    <row r="287" spans="1:12" x14ac:dyDescent="0.25">
      <c r="A287" s="9"/>
      <c r="B287" s="18"/>
      <c r="C287" s="9"/>
      <c r="D287" s="9"/>
      <c r="E287" s="10"/>
      <c r="F287" s="11"/>
      <c r="G287" s="11"/>
      <c r="H287" s="12"/>
      <c r="I287" s="13"/>
      <c r="J287" s="8"/>
      <c r="K287" s="8"/>
      <c r="L287" s="8"/>
    </row>
    <row r="288" spans="1:12" x14ac:dyDescent="0.25">
      <c r="A288" s="9"/>
      <c r="B288" s="18"/>
      <c r="C288" s="9"/>
      <c r="D288" s="9"/>
      <c r="E288" s="10"/>
      <c r="F288" s="11"/>
      <c r="G288" s="11"/>
      <c r="H288" s="12"/>
      <c r="I288" s="13"/>
      <c r="J288" s="8"/>
      <c r="K288" s="8"/>
      <c r="L288" s="8"/>
    </row>
    <row r="289" spans="1:12" x14ac:dyDescent="0.25">
      <c r="A289" s="9"/>
      <c r="B289" s="19"/>
      <c r="C289" s="9"/>
      <c r="D289" s="9"/>
      <c r="E289" s="10"/>
      <c r="F289" s="11"/>
      <c r="G289" s="11"/>
      <c r="H289" s="12"/>
      <c r="I289" s="13"/>
      <c r="J289" s="8"/>
      <c r="K289" s="8"/>
      <c r="L289" s="8"/>
    </row>
    <row r="290" spans="1:12" x14ac:dyDescent="0.25">
      <c r="A290" s="9"/>
      <c r="B290" s="19"/>
      <c r="C290" s="9"/>
      <c r="D290" s="9"/>
      <c r="E290" s="10"/>
      <c r="F290" s="11"/>
      <c r="G290" s="11"/>
      <c r="H290" s="12"/>
      <c r="I290" s="13"/>
      <c r="J290" s="8"/>
      <c r="K290" s="8"/>
      <c r="L290" s="8"/>
    </row>
    <row r="291" spans="1:12" x14ac:dyDescent="0.25">
      <c r="A291" s="9"/>
      <c r="B291" s="18"/>
      <c r="C291" s="9"/>
      <c r="D291" s="9"/>
      <c r="E291" s="10"/>
      <c r="F291" s="11"/>
      <c r="G291" s="11"/>
      <c r="H291" s="12"/>
      <c r="I291" s="13"/>
      <c r="J291" s="8"/>
      <c r="K291" s="8"/>
      <c r="L291" s="8"/>
    </row>
    <row r="292" spans="1:12" x14ac:dyDescent="0.25">
      <c r="A292" s="9"/>
      <c r="B292" s="18"/>
      <c r="C292" s="9"/>
      <c r="D292" s="9"/>
      <c r="E292" s="10"/>
      <c r="F292" s="11"/>
      <c r="G292" s="11"/>
      <c r="H292" s="12"/>
      <c r="I292" s="13"/>
      <c r="J292" s="8"/>
      <c r="K292" s="8"/>
      <c r="L292" s="8"/>
    </row>
    <row r="293" spans="1:12" x14ac:dyDescent="0.25">
      <c r="A293" s="9"/>
      <c r="B293" s="18"/>
      <c r="C293" s="9"/>
      <c r="D293" s="9"/>
      <c r="E293" s="10"/>
      <c r="F293" s="11"/>
      <c r="G293" s="11"/>
      <c r="H293" s="12"/>
      <c r="I293" s="13"/>
      <c r="J293" s="8"/>
      <c r="K293" s="8"/>
      <c r="L293" s="8"/>
    </row>
    <row r="294" spans="1:12" x14ac:dyDescent="0.25">
      <c r="A294" s="9"/>
      <c r="B294" s="19"/>
      <c r="C294" s="9"/>
      <c r="D294" s="9"/>
      <c r="E294" s="10"/>
      <c r="F294" s="11"/>
      <c r="G294" s="11"/>
      <c r="H294" s="12"/>
      <c r="I294" s="13"/>
      <c r="J294" s="8"/>
      <c r="K294" s="8"/>
      <c r="L294" s="8"/>
    </row>
    <row r="295" spans="1:12" x14ac:dyDescent="0.25">
      <c r="A295" s="9"/>
      <c r="B295" s="19"/>
      <c r="C295" s="9"/>
      <c r="D295" s="9"/>
      <c r="E295" s="10"/>
      <c r="F295" s="11"/>
      <c r="G295" s="11"/>
      <c r="H295" s="12"/>
      <c r="I295" s="13"/>
      <c r="J295" s="8"/>
      <c r="K295" s="8"/>
      <c r="L295" s="8"/>
    </row>
    <row r="296" spans="1:12" x14ac:dyDescent="0.25">
      <c r="A296" s="9"/>
      <c r="B296" s="18"/>
      <c r="C296" s="9"/>
      <c r="D296" s="9"/>
      <c r="E296" s="10"/>
      <c r="F296" s="11"/>
      <c r="G296" s="11"/>
      <c r="H296" s="12"/>
      <c r="I296" s="13"/>
      <c r="J296" s="8"/>
      <c r="K296" s="8"/>
      <c r="L296" s="8"/>
    </row>
    <row r="297" spans="1:12" x14ac:dyDescent="0.25">
      <c r="A297" s="9"/>
      <c r="B297" s="18"/>
      <c r="C297" s="9"/>
      <c r="D297" s="9"/>
      <c r="E297" s="10"/>
      <c r="F297" s="11"/>
      <c r="G297" s="11"/>
      <c r="H297" s="12"/>
      <c r="I297" s="13"/>
      <c r="J297" s="8"/>
      <c r="K297" s="8"/>
      <c r="L297" s="8"/>
    </row>
    <row r="298" spans="1:12" x14ac:dyDescent="0.25">
      <c r="A298" s="9"/>
      <c r="B298" s="18"/>
      <c r="C298" s="9"/>
      <c r="D298" s="9"/>
      <c r="E298" s="10"/>
      <c r="F298" s="11"/>
      <c r="G298" s="11"/>
      <c r="H298" s="12"/>
      <c r="I298" s="13"/>
      <c r="J298" s="8"/>
      <c r="K298" s="8"/>
      <c r="L298" s="8"/>
    </row>
    <row r="299" spans="1:12" x14ac:dyDescent="0.25">
      <c r="A299" s="9"/>
      <c r="B299" s="18"/>
      <c r="C299" s="9"/>
      <c r="D299" s="9"/>
      <c r="E299" s="10"/>
      <c r="F299" s="11"/>
      <c r="G299" s="11"/>
      <c r="H299" s="12"/>
      <c r="I299" s="13"/>
      <c r="J299" s="8"/>
      <c r="K299" s="8"/>
      <c r="L299" s="8"/>
    </row>
    <row r="300" spans="1:12" x14ac:dyDescent="0.25">
      <c r="A300" s="9"/>
      <c r="B300" s="18"/>
      <c r="C300" s="9"/>
      <c r="D300" s="9"/>
      <c r="E300" s="10"/>
      <c r="F300" s="11"/>
      <c r="G300" s="11"/>
      <c r="H300" s="12"/>
      <c r="I300" s="13"/>
      <c r="J300" s="8"/>
      <c r="K300" s="8"/>
      <c r="L300" s="8"/>
    </row>
    <row r="301" spans="1:12" x14ac:dyDescent="0.25">
      <c r="A301" s="9"/>
      <c r="B301" s="19"/>
      <c r="C301" s="9"/>
      <c r="D301" s="9"/>
      <c r="E301" s="10"/>
      <c r="F301" s="11"/>
      <c r="G301" s="11"/>
      <c r="H301" s="12"/>
      <c r="I301" s="13"/>
      <c r="J301" s="8"/>
      <c r="K301" s="8"/>
      <c r="L301" s="8"/>
    </row>
    <row r="302" spans="1:12" x14ac:dyDescent="0.25">
      <c r="A302" s="9"/>
      <c r="B302" s="18"/>
      <c r="C302" s="9"/>
      <c r="D302" s="9"/>
      <c r="E302" s="10"/>
      <c r="F302" s="11"/>
      <c r="G302" s="11"/>
      <c r="H302" s="12"/>
      <c r="I302" s="13"/>
      <c r="J302" s="8"/>
      <c r="K302" s="8"/>
      <c r="L302" s="8"/>
    </row>
    <row r="303" spans="1:12" x14ac:dyDescent="0.25">
      <c r="A303" s="9"/>
      <c r="B303" s="18"/>
      <c r="C303" s="9"/>
      <c r="D303" s="9"/>
      <c r="E303" s="10"/>
      <c r="F303" s="11"/>
      <c r="G303" s="11"/>
      <c r="H303" s="12"/>
      <c r="I303" s="13"/>
      <c r="J303" s="8"/>
      <c r="K303" s="8"/>
      <c r="L303" s="8"/>
    </row>
    <row r="304" spans="1:12" x14ac:dyDescent="0.25">
      <c r="A304" s="9"/>
      <c r="B304" s="19"/>
      <c r="C304" s="9"/>
      <c r="D304" s="9"/>
      <c r="E304" s="10"/>
      <c r="F304" s="11"/>
      <c r="G304" s="11"/>
      <c r="H304" s="12"/>
      <c r="I304" s="13"/>
      <c r="J304" s="8"/>
      <c r="K304" s="8"/>
      <c r="L304" s="8"/>
    </row>
    <row r="305" spans="1:12" x14ac:dyDescent="0.25">
      <c r="A305" s="9"/>
      <c r="B305" s="18"/>
      <c r="C305" s="9"/>
      <c r="D305" s="9"/>
      <c r="E305" s="10"/>
      <c r="F305" s="11"/>
      <c r="G305" s="11"/>
      <c r="H305" s="12"/>
      <c r="I305" s="13"/>
      <c r="J305" s="8"/>
      <c r="K305" s="8"/>
      <c r="L305" s="8"/>
    </row>
    <row r="306" spans="1:12" x14ac:dyDescent="0.25">
      <c r="A306" s="9"/>
      <c r="B306" s="18"/>
      <c r="C306" s="9"/>
      <c r="D306" s="9"/>
      <c r="E306" s="10"/>
      <c r="F306" s="11"/>
      <c r="G306" s="11"/>
      <c r="H306" s="12"/>
      <c r="I306" s="13"/>
      <c r="J306" s="8"/>
      <c r="K306" s="8"/>
      <c r="L306" s="8"/>
    </row>
    <row r="307" spans="1:12" x14ac:dyDescent="0.25">
      <c r="A307" s="9"/>
      <c r="B307" s="18"/>
      <c r="C307" s="9"/>
      <c r="D307" s="9"/>
      <c r="E307" s="10"/>
      <c r="F307" s="11"/>
      <c r="G307" s="11"/>
      <c r="H307" s="12"/>
      <c r="I307" s="13"/>
      <c r="J307" s="8"/>
      <c r="K307" s="8"/>
      <c r="L307" s="8"/>
    </row>
    <row r="308" spans="1:12" x14ac:dyDescent="0.25">
      <c r="A308" s="9"/>
      <c r="B308" s="19"/>
      <c r="C308" s="9"/>
      <c r="D308" s="9"/>
      <c r="E308" s="10"/>
      <c r="F308" s="11"/>
      <c r="G308" s="11"/>
      <c r="H308" s="12"/>
      <c r="I308" s="13"/>
      <c r="J308" s="8"/>
      <c r="K308" s="8"/>
      <c r="L308" s="8"/>
    </row>
    <row r="309" spans="1:12" x14ac:dyDescent="0.25">
      <c r="A309" s="9"/>
      <c r="B309" s="18"/>
      <c r="C309" s="9"/>
      <c r="D309" s="9"/>
      <c r="E309" s="10"/>
      <c r="F309" s="11"/>
      <c r="G309" s="11"/>
      <c r="H309" s="12"/>
      <c r="I309" s="13"/>
      <c r="J309" s="8"/>
      <c r="K309" s="8"/>
      <c r="L309" s="8"/>
    </row>
    <row r="310" spans="1:12" x14ac:dyDescent="0.25">
      <c r="A310" s="9"/>
      <c r="B310" s="19"/>
      <c r="C310" s="9"/>
      <c r="D310" s="9"/>
      <c r="E310" s="10"/>
      <c r="F310" s="11"/>
      <c r="G310" s="11"/>
      <c r="H310" s="12"/>
      <c r="I310" s="13"/>
      <c r="J310" s="8"/>
      <c r="K310" s="8"/>
      <c r="L310" s="8"/>
    </row>
    <row r="311" spans="1:12" x14ac:dyDescent="0.25">
      <c r="A311" s="9"/>
      <c r="B311" s="19"/>
      <c r="C311" s="9"/>
      <c r="D311" s="9"/>
      <c r="E311" s="10"/>
      <c r="F311" s="11"/>
      <c r="G311" s="11"/>
      <c r="H311" s="12"/>
      <c r="I311" s="13"/>
      <c r="J311" s="8"/>
      <c r="K311" s="8"/>
      <c r="L311" s="8"/>
    </row>
    <row r="312" spans="1:12" x14ac:dyDescent="0.25">
      <c r="A312" s="9"/>
      <c r="B312" s="19"/>
      <c r="C312" s="9"/>
      <c r="D312" s="9"/>
      <c r="E312" s="10"/>
      <c r="F312" s="11"/>
      <c r="G312" s="11"/>
      <c r="H312" s="12"/>
      <c r="I312" s="13"/>
      <c r="J312" s="8"/>
      <c r="K312" s="8"/>
      <c r="L312" s="8"/>
    </row>
    <row r="313" spans="1:12" x14ac:dyDescent="0.25">
      <c r="A313" s="9"/>
      <c r="B313" s="18"/>
      <c r="C313" s="9"/>
      <c r="D313" s="9"/>
      <c r="E313" s="10"/>
      <c r="F313" s="11"/>
      <c r="G313" s="11"/>
      <c r="H313" s="12"/>
      <c r="I313" s="13"/>
      <c r="J313" s="8"/>
      <c r="K313" s="8"/>
      <c r="L313" s="8"/>
    </row>
    <row r="314" spans="1:12" x14ac:dyDescent="0.25">
      <c r="A314" s="9"/>
      <c r="B314" s="19"/>
      <c r="C314" s="9"/>
      <c r="D314" s="9"/>
      <c r="E314" s="10"/>
      <c r="F314" s="11"/>
      <c r="G314" s="11"/>
      <c r="H314" s="12"/>
      <c r="I314" s="13"/>
      <c r="J314" s="8"/>
      <c r="K314" s="8"/>
      <c r="L314" s="8"/>
    </row>
    <row r="315" spans="1:12" x14ac:dyDescent="0.25">
      <c r="A315" s="9"/>
      <c r="B315" s="18"/>
      <c r="C315" s="9"/>
      <c r="D315" s="9"/>
      <c r="E315" s="10"/>
      <c r="F315" s="11"/>
      <c r="G315" s="11"/>
      <c r="H315" s="12"/>
      <c r="I315" s="13"/>
      <c r="J315" s="8"/>
      <c r="K315" s="8"/>
      <c r="L315" s="8"/>
    </row>
    <row r="316" spans="1:12" x14ac:dyDescent="0.25">
      <c r="A316" s="9"/>
      <c r="B316" s="19"/>
      <c r="C316" s="9"/>
      <c r="D316" s="9"/>
      <c r="E316" s="10"/>
      <c r="F316" s="11"/>
      <c r="G316" s="11"/>
      <c r="H316" s="12"/>
      <c r="I316" s="13"/>
      <c r="J316" s="8"/>
      <c r="K316" s="8"/>
      <c r="L316" s="8"/>
    </row>
    <row r="317" spans="1:12" x14ac:dyDescent="0.25">
      <c r="A317" s="9"/>
      <c r="B317" s="19"/>
      <c r="C317" s="9"/>
      <c r="D317" s="9"/>
      <c r="E317" s="10"/>
      <c r="F317" s="11"/>
      <c r="G317" s="11"/>
      <c r="H317" s="12"/>
      <c r="I317" s="13"/>
      <c r="J317" s="8"/>
      <c r="K317" s="8"/>
      <c r="L317" s="8"/>
    </row>
    <row r="318" spans="1:12" x14ac:dyDescent="0.25">
      <c r="A318" s="9"/>
      <c r="B318" s="18"/>
      <c r="C318" s="9"/>
      <c r="D318" s="9"/>
      <c r="E318" s="10"/>
      <c r="F318" s="11"/>
      <c r="G318" s="11"/>
      <c r="H318" s="12"/>
      <c r="I318" s="13"/>
      <c r="J318" s="8"/>
      <c r="K318" s="8"/>
      <c r="L318" s="8"/>
    </row>
    <row r="319" spans="1:12" x14ac:dyDescent="0.25">
      <c r="A319" s="9"/>
      <c r="B319" s="18"/>
      <c r="C319" s="9"/>
      <c r="D319" s="9"/>
      <c r="E319" s="10"/>
      <c r="F319" s="11"/>
      <c r="G319" s="11"/>
      <c r="H319" s="12"/>
      <c r="I319" s="13"/>
      <c r="J319" s="8"/>
      <c r="K319" s="8"/>
      <c r="L319" s="8"/>
    </row>
    <row r="320" spans="1:12" x14ac:dyDescent="0.25">
      <c r="A320" s="9"/>
      <c r="B320" s="19"/>
      <c r="C320" s="9"/>
      <c r="D320" s="9"/>
      <c r="E320" s="10"/>
      <c r="F320" s="11"/>
      <c r="G320" s="11"/>
      <c r="H320" s="12"/>
      <c r="I320" s="13"/>
      <c r="J320" s="8"/>
      <c r="K320" s="8"/>
      <c r="L320" s="8"/>
    </row>
    <row r="321" spans="1:12" x14ac:dyDescent="0.25">
      <c r="A321" s="9"/>
      <c r="B321" s="19"/>
      <c r="C321" s="9"/>
      <c r="D321" s="9"/>
      <c r="E321" s="10"/>
      <c r="F321" s="11"/>
      <c r="G321" s="11"/>
      <c r="H321" s="12"/>
      <c r="I321" s="13"/>
      <c r="J321" s="8"/>
      <c r="K321" s="8"/>
      <c r="L321" s="8"/>
    </row>
    <row r="322" spans="1:12" x14ac:dyDescent="0.25">
      <c r="A322" s="9"/>
      <c r="B322" s="18"/>
      <c r="C322" s="9"/>
      <c r="D322" s="9"/>
      <c r="E322" s="10"/>
      <c r="F322" s="11"/>
      <c r="G322" s="11"/>
      <c r="H322" s="12"/>
      <c r="I322" s="13"/>
      <c r="J322" s="8"/>
      <c r="K322" s="8"/>
      <c r="L322" s="8"/>
    </row>
    <row r="323" spans="1:12" x14ac:dyDescent="0.25">
      <c r="A323" s="9"/>
      <c r="B323" s="19"/>
      <c r="C323" s="9"/>
      <c r="D323" s="9"/>
      <c r="E323" s="10"/>
      <c r="F323" s="11"/>
      <c r="G323" s="11"/>
      <c r="H323" s="12"/>
      <c r="I323" s="13"/>
      <c r="J323" s="8"/>
      <c r="K323" s="8"/>
      <c r="L323" s="8"/>
    </row>
    <row r="324" spans="1:12" x14ac:dyDescent="0.25">
      <c r="A324" s="9"/>
      <c r="B324" s="18"/>
      <c r="C324" s="9"/>
      <c r="D324" s="9"/>
      <c r="E324" s="10"/>
      <c r="F324" s="11"/>
      <c r="G324" s="11"/>
      <c r="H324" s="12"/>
      <c r="I324" s="13"/>
      <c r="J324" s="8"/>
      <c r="K324" s="8"/>
      <c r="L324" s="8"/>
    </row>
    <row r="325" spans="1:12" x14ac:dyDescent="0.25">
      <c r="A325" s="9"/>
      <c r="B325" s="18"/>
      <c r="C325" s="9"/>
      <c r="D325" s="9"/>
      <c r="E325" s="10"/>
      <c r="F325" s="11"/>
      <c r="G325" s="11"/>
      <c r="H325" s="12"/>
      <c r="I325" s="13"/>
      <c r="J325" s="8"/>
      <c r="K325" s="8"/>
      <c r="L325" s="8"/>
    </row>
    <row r="326" spans="1:12" x14ac:dyDescent="0.25">
      <c r="A326" s="9"/>
      <c r="B326" s="19"/>
      <c r="C326" s="9"/>
      <c r="D326" s="9"/>
      <c r="E326" s="10"/>
      <c r="F326" s="11"/>
      <c r="G326" s="11"/>
      <c r="H326" s="12"/>
      <c r="I326" s="13"/>
      <c r="J326" s="8"/>
      <c r="K326" s="8"/>
      <c r="L326" s="8"/>
    </row>
    <row r="327" spans="1:12" x14ac:dyDescent="0.25">
      <c r="A327" s="9"/>
      <c r="B327" s="19"/>
      <c r="C327" s="9"/>
      <c r="D327" s="9"/>
      <c r="E327" s="10"/>
      <c r="F327" s="11"/>
      <c r="G327" s="11"/>
      <c r="H327" s="12"/>
      <c r="I327" s="13"/>
      <c r="J327" s="8"/>
      <c r="K327" s="8"/>
      <c r="L327" s="8"/>
    </row>
    <row r="328" spans="1:12" x14ac:dyDescent="0.25">
      <c r="A328" s="9"/>
      <c r="B328" s="18"/>
      <c r="C328" s="9"/>
      <c r="D328" s="9"/>
      <c r="E328" s="10"/>
      <c r="F328" s="11"/>
      <c r="G328" s="11"/>
      <c r="H328" s="12"/>
      <c r="I328" s="13"/>
      <c r="J328" s="8"/>
      <c r="K328" s="8"/>
      <c r="L328" s="8"/>
    </row>
    <row r="329" spans="1:12" x14ac:dyDescent="0.25">
      <c r="A329" s="9"/>
      <c r="B329" s="19"/>
      <c r="C329" s="9"/>
      <c r="D329" s="9"/>
      <c r="E329" s="10"/>
      <c r="F329" s="11"/>
      <c r="G329" s="11"/>
      <c r="H329" s="12"/>
      <c r="I329" s="13"/>
      <c r="J329" s="8"/>
      <c r="K329" s="8"/>
      <c r="L329" s="8"/>
    </row>
    <row r="330" spans="1:12" x14ac:dyDescent="0.25">
      <c r="A330" s="9"/>
      <c r="B330" s="18"/>
      <c r="C330" s="9"/>
      <c r="D330" s="9"/>
      <c r="E330" s="10"/>
      <c r="F330" s="11"/>
      <c r="G330" s="11"/>
      <c r="H330" s="12"/>
      <c r="I330" s="13"/>
      <c r="J330" s="8"/>
      <c r="K330" s="8"/>
      <c r="L330" s="8"/>
    </row>
    <row r="331" spans="1:12" x14ac:dyDescent="0.25">
      <c r="A331" s="9"/>
      <c r="B331" s="19"/>
      <c r="C331" s="9"/>
      <c r="D331" s="9"/>
      <c r="E331" s="10"/>
      <c r="F331" s="11"/>
      <c r="G331" s="11"/>
      <c r="H331" s="12"/>
      <c r="I331" s="13"/>
      <c r="J331" s="8"/>
      <c r="K331" s="8"/>
      <c r="L331" s="8"/>
    </row>
    <row r="332" spans="1:12" x14ac:dyDescent="0.25">
      <c r="A332" s="9"/>
      <c r="B332" s="19"/>
      <c r="C332" s="9"/>
      <c r="D332" s="9"/>
      <c r="E332" s="10"/>
      <c r="F332" s="11"/>
      <c r="G332" s="11"/>
      <c r="H332" s="12"/>
      <c r="I332" s="13"/>
      <c r="J332" s="8"/>
      <c r="K332" s="8"/>
      <c r="L332" s="8"/>
    </row>
    <row r="333" spans="1:12" x14ac:dyDescent="0.25">
      <c r="A333" s="9"/>
      <c r="B333" s="18"/>
      <c r="C333" s="9"/>
      <c r="D333" s="9"/>
      <c r="E333" s="10"/>
      <c r="F333" s="11"/>
      <c r="G333" s="11"/>
      <c r="H333" s="12"/>
      <c r="I333" s="13"/>
      <c r="J333" s="8"/>
      <c r="K333" s="8"/>
      <c r="L333" s="8"/>
    </row>
    <row r="334" spans="1:12" x14ac:dyDescent="0.25">
      <c r="A334" s="9"/>
      <c r="B334" s="19"/>
      <c r="C334" s="9"/>
      <c r="D334" s="9"/>
      <c r="E334" s="10"/>
      <c r="F334" s="11"/>
      <c r="G334" s="11"/>
      <c r="H334" s="12"/>
      <c r="I334" s="13"/>
      <c r="J334" s="8"/>
      <c r="K334" s="8"/>
      <c r="L334" s="8"/>
    </row>
    <row r="335" spans="1:12" x14ac:dyDescent="0.25">
      <c r="A335" s="9"/>
      <c r="B335" s="18"/>
      <c r="C335" s="9"/>
      <c r="D335" s="9"/>
      <c r="E335" s="10"/>
      <c r="F335" s="11"/>
      <c r="G335" s="11"/>
      <c r="H335" s="12"/>
      <c r="I335" s="13"/>
      <c r="J335" s="8"/>
      <c r="K335" s="8"/>
      <c r="L335" s="8"/>
    </row>
    <row r="336" spans="1:12" x14ac:dyDescent="0.25">
      <c r="A336" s="9"/>
      <c r="B336" s="18"/>
      <c r="C336" s="9"/>
      <c r="D336" s="9"/>
      <c r="E336" s="10"/>
      <c r="F336" s="11"/>
      <c r="G336" s="11"/>
      <c r="H336" s="12"/>
      <c r="I336" s="13"/>
      <c r="J336" s="8"/>
      <c r="K336" s="8"/>
      <c r="L336" s="8"/>
    </row>
    <row r="337" spans="1:12" x14ac:dyDescent="0.25">
      <c r="A337" s="9"/>
      <c r="B337" s="18"/>
      <c r="C337" s="9"/>
      <c r="D337" s="9"/>
      <c r="E337" s="10"/>
      <c r="F337" s="11"/>
      <c r="G337" s="11"/>
      <c r="H337" s="12"/>
      <c r="I337" s="13"/>
      <c r="J337" s="8"/>
      <c r="K337" s="8"/>
      <c r="L337" s="8"/>
    </row>
    <row r="338" spans="1:12" x14ac:dyDescent="0.25">
      <c r="A338" s="9"/>
      <c r="B338" s="19"/>
      <c r="C338" s="9"/>
      <c r="D338" s="9"/>
      <c r="E338" s="10"/>
      <c r="F338" s="11"/>
      <c r="G338" s="11"/>
      <c r="H338" s="12"/>
      <c r="I338" s="13"/>
      <c r="J338" s="8"/>
      <c r="K338" s="8"/>
      <c r="L338" s="8"/>
    </row>
    <row r="339" spans="1:12" x14ac:dyDescent="0.25">
      <c r="A339" s="9"/>
      <c r="B339" s="18"/>
      <c r="C339" s="9"/>
      <c r="D339" s="9"/>
      <c r="E339" s="10"/>
      <c r="F339" s="11"/>
      <c r="G339" s="11"/>
      <c r="H339" s="12"/>
      <c r="I339" s="13"/>
      <c r="J339" s="8"/>
      <c r="K339" s="8"/>
      <c r="L339" s="8"/>
    </row>
    <row r="340" spans="1:12" x14ac:dyDescent="0.25">
      <c r="A340" s="9"/>
      <c r="B340" s="18"/>
      <c r="C340" s="9"/>
      <c r="D340" s="9"/>
      <c r="E340" s="10"/>
      <c r="F340" s="11"/>
      <c r="G340" s="11"/>
      <c r="H340" s="12"/>
      <c r="I340" s="13"/>
      <c r="J340" s="8"/>
      <c r="K340" s="8"/>
      <c r="L340" s="8"/>
    </row>
    <row r="341" spans="1:12" x14ac:dyDescent="0.25">
      <c r="A341" s="9"/>
      <c r="B341" s="19"/>
      <c r="C341" s="9"/>
      <c r="D341" s="9"/>
      <c r="E341" s="10"/>
      <c r="F341" s="11"/>
      <c r="G341" s="11"/>
      <c r="H341" s="12"/>
      <c r="I341" s="13"/>
      <c r="J341" s="8"/>
      <c r="K341" s="8"/>
      <c r="L341" s="8"/>
    </row>
    <row r="342" spans="1:12" x14ac:dyDescent="0.25">
      <c r="A342" s="9"/>
      <c r="B342" s="18"/>
      <c r="C342" s="9"/>
      <c r="D342" s="9"/>
      <c r="E342" s="10"/>
      <c r="F342" s="11"/>
      <c r="G342" s="11"/>
      <c r="H342" s="12"/>
      <c r="I342" s="13"/>
      <c r="J342" s="8"/>
      <c r="K342" s="8"/>
      <c r="L342" s="8"/>
    </row>
    <row r="343" spans="1:12" x14ac:dyDescent="0.25">
      <c r="A343" s="9"/>
      <c r="B343" s="19"/>
      <c r="C343" s="9"/>
      <c r="D343" s="9"/>
      <c r="E343" s="10"/>
      <c r="F343" s="11"/>
      <c r="G343" s="11"/>
      <c r="H343" s="12"/>
      <c r="I343" s="13"/>
      <c r="J343" s="8"/>
      <c r="K343" s="8"/>
      <c r="L343" s="8"/>
    </row>
    <row r="344" spans="1:12" x14ac:dyDescent="0.25">
      <c r="A344" s="9"/>
      <c r="B344" s="18"/>
      <c r="C344" s="9"/>
      <c r="D344" s="9"/>
      <c r="E344" s="10"/>
      <c r="F344" s="11"/>
      <c r="G344" s="11"/>
      <c r="H344" s="12"/>
      <c r="I344" s="13"/>
      <c r="J344" s="8"/>
      <c r="K344" s="8"/>
      <c r="L344" s="8"/>
    </row>
    <row r="345" spans="1:12" x14ac:dyDescent="0.25">
      <c r="A345" s="9"/>
      <c r="B345" s="18"/>
      <c r="C345" s="9"/>
      <c r="D345" s="9"/>
      <c r="E345" s="10"/>
      <c r="F345" s="11"/>
      <c r="G345" s="11"/>
      <c r="H345" s="12"/>
      <c r="I345" s="13"/>
      <c r="J345" s="8"/>
      <c r="K345" s="8"/>
      <c r="L345" s="8"/>
    </row>
    <row r="346" spans="1:12" x14ac:dyDescent="0.25">
      <c r="A346" s="9"/>
      <c r="B346" s="19"/>
      <c r="C346" s="9"/>
      <c r="D346" s="9"/>
      <c r="E346" s="10"/>
      <c r="F346" s="11"/>
      <c r="G346" s="11"/>
      <c r="H346" s="12"/>
      <c r="I346" s="13"/>
      <c r="J346" s="8"/>
      <c r="K346" s="8"/>
      <c r="L346" s="8"/>
    </row>
    <row r="347" spans="1:12" x14ac:dyDescent="0.25">
      <c r="A347" s="9"/>
      <c r="B347" s="19"/>
      <c r="C347" s="9"/>
      <c r="D347" s="9"/>
      <c r="E347" s="10"/>
      <c r="F347" s="11"/>
      <c r="G347" s="11"/>
      <c r="H347" s="12"/>
      <c r="I347" s="13"/>
      <c r="J347" s="8"/>
      <c r="K347" s="8"/>
      <c r="L347" s="8"/>
    </row>
    <row r="348" spans="1:12" x14ac:dyDescent="0.25">
      <c r="A348" s="9"/>
      <c r="B348" s="18"/>
      <c r="C348" s="9"/>
      <c r="D348" s="9"/>
      <c r="E348" s="10"/>
      <c r="F348" s="11"/>
      <c r="G348" s="11"/>
      <c r="H348" s="12"/>
      <c r="I348" s="13"/>
      <c r="J348" s="8"/>
      <c r="K348" s="8"/>
      <c r="L348" s="8"/>
    </row>
    <row r="349" spans="1:12" x14ac:dyDescent="0.25">
      <c r="A349" s="9"/>
      <c r="B349" s="19"/>
      <c r="C349" s="9"/>
      <c r="D349" s="9"/>
      <c r="E349" s="10"/>
      <c r="F349" s="11"/>
      <c r="G349" s="11"/>
      <c r="H349" s="12"/>
      <c r="I349" s="13"/>
      <c r="J349" s="8"/>
      <c r="K349" s="8"/>
      <c r="L349" s="8"/>
    </row>
    <row r="350" spans="1:12" x14ac:dyDescent="0.25">
      <c r="A350" s="9"/>
      <c r="B350" s="18"/>
      <c r="C350" s="9"/>
      <c r="D350" s="9"/>
      <c r="E350" s="10"/>
      <c r="F350" s="11"/>
      <c r="G350" s="11"/>
      <c r="H350" s="12"/>
      <c r="I350" s="13"/>
      <c r="J350" s="8"/>
      <c r="K350" s="8"/>
      <c r="L350" s="8"/>
    </row>
    <row r="351" spans="1:12" x14ac:dyDescent="0.25">
      <c r="A351" s="9"/>
      <c r="B351" s="18"/>
      <c r="C351" s="9"/>
      <c r="D351" s="9"/>
      <c r="E351" s="10"/>
      <c r="F351" s="11"/>
      <c r="G351" s="11"/>
      <c r="H351" s="12"/>
      <c r="I351" s="13"/>
      <c r="J351" s="8"/>
      <c r="K351" s="8"/>
      <c r="L351" s="8"/>
    </row>
    <row r="352" spans="1:12" x14ac:dyDescent="0.25">
      <c r="A352" s="9"/>
      <c r="B352" s="18"/>
      <c r="C352" s="9"/>
      <c r="D352" s="9"/>
      <c r="E352" s="10"/>
      <c r="F352" s="11"/>
      <c r="G352" s="11"/>
      <c r="H352" s="12"/>
      <c r="I352" s="13"/>
      <c r="J352" s="8"/>
      <c r="K352" s="8"/>
      <c r="L352" s="8"/>
    </row>
    <row r="353" spans="1:12" x14ac:dyDescent="0.25">
      <c r="A353" s="9"/>
      <c r="B353" s="19"/>
      <c r="C353" s="9"/>
      <c r="D353" s="9"/>
      <c r="E353" s="10"/>
      <c r="F353" s="11"/>
      <c r="G353" s="11"/>
      <c r="H353" s="12"/>
      <c r="I353" s="13"/>
      <c r="J353" s="8"/>
      <c r="K353" s="8"/>
      <c r="L353" s="8"/>
    </row>
    <row r="354" spans="1:12" x14ac:dyDescent="0.25">
      <c r="A354" s="9"/>
      <c r="B354" s="18"/>
      <c r="C354" s="9"/>
      <c r="D354" s="9"/>
      <c r="E354" s="10"/>
      <c r="F354" s="11"/>
      <c r="G354" s="11"/>
      <c r="H354" s="12"/>
      <c r="I354" s="13"/>
      <c r="J354" s="8"/>
      <c r="K354" s="8"/>
      <c r="L354" s="8"/>
    </row>
    <row r="355" spans="1:12" x14ac:dyDescent="0.25">
      <c r="A355" s="9"/>
      <c r="B355" s="18"/>
      <c r="C355" s="9"/>
      <c r="D355" s="9"/>
      <c r="E355" s="10"/>
      <c r="F355" s="11"/>
      <c r="G355" s="11"/>
      <c r="H355" s="12"/>
      <c r="I355" s="13"/>
      <c r="J355" s="8"/>
      <c r="K355" s="8"/>
      <c r="L355" s="8"/>
    </row>
    <row r="356" spans="1:12" x14ac:dyDescent="0.25">
      <c r="A356" s="9"/>
      <c r="B356" s="19"/>
      <c r="C356" s="9"/>
      <c r="D356" s="9"/>
      <c r="E356" s="10"/>
      <c r="F356" s="11"/>
      <c r="G356" s="11"/>
      <c r="H356" s="12"/>
      <c r="I356" s="13"/>
      <c r="J356" s="8"/>
      <c r="K356" s="8"/>
      <c r="L356" s="8"/>
    </row>
    <row r="357" spans="1:12" x14ac:dyDescent="0.25">
      <c r="A357" s="9"/>
      <c r="B357" s="18"/>
      <c r="C357" s="9"/>
      <c r="D357" s="9"/>
      <c r="E357" s="10"/>
      <c r="F357" s="11"/>
      <c r="G357" s="11"/>
      <c r="H357" s="12"/>
      <c r="I357" s="13"/>
      <c r="J357" s="8"/>
      <c r="K357" s="8"/>
      <c r="L357" s="8"/>
    </row>
    <row r="358" spans="1:12" x14ac:dyDescent="0.25">
      <c r="A358" s="9"/>
      <c r="B358" s="19"/>
      <c r="C358" s="9"/>
      <c r="D358" s="9"/>
      <c r="E358" s="10"/>
      <c r="F358" s="11"/>
      <c r="G358" s="11"/>
      <c r="H358" s="12"/>
      <c r="I358" s="13"/>
      <c r="J358" s="8"/>
      <c r="K358" s="8"/>
      <c r="L358" s="8"/>
    </row>
    <row r="359" spans="1:12" x14ac:dyDescent="0.25">
      <c r="A359" s="9"/>
      <c r="B359" s="19"/>
      <c r="C359" s="9"/>
      <c r="D359" s="9"/>
      <c r="E359" s="10"/>
      <c r="F359" s="11"/>
      <c r="G359" s="11"/>
      <c r="H359" s="12"/>
      <c r="I359" s="13"/>
      <c r="J359" s="8"/>
      <c r="K359" s="8"/>
      <c r="L359" s="8"/>
    </row>
    <row r="360" spans="1:12" x14ac:dyDescent="0.25">
      <c r="A360" s="9"/>
      <c r="B360" s="19"/>
      <c r="C360" s="9"/>
      <c r="D360" s="9"/>
      <c r="E360" s="10"/>
      <c r="F360" s="11"/>
      <c r="G360" s="11"/>
      <c r="H360" s="12"/>
      <c r="I360" s="13"/>
      <c r="J360" s="8"/>
      <c r="K360" s="8"/>
      <c r="L360" s="8"/>
    </row>
    <row r="361" spans="1:12" x14ac:dyDescent="0.25">
      <c r="A361" s="9"/>
      <c r="B361" s="19"/>
      <c r="C361" s="9"/>
      <c r="D361" s="9"/>
      <c r="E361" s="10"/>
      <c r="F361" s="11"/>
      <c r="G361" s="11"/>
      <c r="H361" s="12"/>
      <c r="I361" s="13"/>
      <c r="J361" s="8"/>
      <c r="K361" s="8"/>
      <c r="L361" s="8"/>
    </row>
    <row r="362" spans="1:12" x14ac:dyDescent="0.25">
      <c r="A362" s="9"/>
      <c r="B362" s="19"/>
      <c r="C362" s="9"/>
      <c r="D362" s="9"/>
      <c r="E362" s="10"/>
      <c r="F362" s="11"/>
      <c r="G362" s="11"/>
      <c r="H362" s="12"/>
      <c r="I362" s="13"/>
      <c r="J362" s="8"/>
      <c r="K362" s="8"/>
      <c r="L362" s="8"/>
    </row>
    <row r="363" spans="1:12" x14ac:dyDescent="0.25">
      <c r="A363" s="9"/>
      <c r="B363" s="18"/>
      <c r="C363" s="9"/>
      <c r="D363" s="9"/>
      <c r="E363" s="10"/>
      <c r="F363" s="11"/>
      <c r="G363" s="11"/>
      <c r="H363" s="12"/>
      <c r="I363" s="13"/>
      <c r="J363" s="8"/>
      <c r="K363" s="8"/>
      <c r="L363" s="8"/>
    </row>
    <row r="364" spans="1:12" x14ac:dyDescent="0.25">
      <c r="H364"/>
      <c r="J364"/>
    </row>
    <row r="365" spans="1:12" x14ac:dyDescent="0.25">
      <c r="H365"/>
      <c r="J365"/>
    </row>
    <row r="366" spans="1:12" x14ac:dyDescent="0.25">
      <c r="H366"/>
      <c r="J366"/>
    </row>
    <row r="367" spans="1:12" x14ac:dyDescent="0.25">
      <c r="H367"/>
      <c r="J367"/>
    </row>
    <row r="368" spans="1:12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</sheetData>
  <sheetProtection sort="0" autoFilter="0" pivotTables="0"/>
  <sortState ref="A1:B162">
    <sortCondition ref="B1:B162"/>
  </sortState>
  <dataValidations count="2">
    <dataValidation type="list" allowBlank="1" showInputMessage="1" showErrorMessage="1" sqref="E2:E363">
      <formula1>"Z,M"</formula1>
    </dataValidation>
    <dataValidation type="list" allowBlank="1" sqref="B306:B307">
      <formula1>#REF!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0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20.42578125" customWidth="1"/>
    <col min="3" max="3" width="9.140625" bestFit="1" customWidth="1"/>
    <col min="4" max="4" width="25.28515625" bestFit="1" customWidth="1"/>
    <col min="5" max="5" width="9.28515625" customWidth="1"/>
    <col min="6" max="6" width="9.5703125" customWidth="1"/>
    <col min="7" max="7" width="17" customWidth="1"/>
    <col min="8" max="8" width="9.42578125" style="6" customWidth="1"/>
    <col min="9" max="9" width="11.42578125" customWidth="1"/>
    <col min="10" max="10" width="13.42578125" style="9" bestFit="1" customWidth="1"/>
    <col min="11" max="11" width="15.140625" bestFit="1" customWidth="1"/>
    <col min="12" max="12" width="12.7109375" bestFit="1" customWidth="1"/>
    <col min="14" max="14" width="12.28515625" bestFit="1" customWidth="1"/>
    <col min="15" max="15" width="4.5703125" bestFit="1" customWidth="1"/>
  </cols>
  <sheetData>
    <row r="1" spans="1:2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272</v>
      </c>
      <c r="H1" s="5" t="s">
        <v>7</v>
      </c>
      <c r="I1" s="15" t="s">
        <v>8</v>
      </c>
      <c r="J1" s="7" t="s">
        <v>9</v>
      </c>
      <c r="K1" s="4" t="s">
        <v>271</v>
      </c>
      <c r="L1" s="4" t="s">
        <v>11</v>
      </c>
      <c r="M1" s="16"/>
      <c r="N1" s="14" t="s">
        <v>12</v>
      </c>
      <c r="O1" s="17">
        <v>0</v>
      </c>
      <c r="P1" s="27">
        <v>1.1574074074074073E-4</v>
      </c>
      <c r="Q1" s="16"/>
      <c r="R1" s="16"/>
      <c r="S1" s="16"/>
      <c r="T1" s="16"/>
      <c r="U1" s="16"/>
      <c r="V1" s="16"/>
    </row>
    <row r="2" spans="1:22" x14ac:dyDescent="0.25">
      <c r="A2" s="9">
        <v>95</v>
      </c>
      <c r="B2" s="9" t="s">
        <v>384</v>
      </c>
      <c r="C2" s="9">
        <v>2002</v>
      </c>
      <c r="D2" s="9" t="s">
        <v>385</v>
      </c>
      <c r="E2" s="10" t="s">
        <v>15</v>
      </c>
      <c r="F2" s="11">
        <v>1.111111111111104E-2</v>
      </c>
      <c r="G2" s="11">
        <f>VLOOKUP(Tabulka16[[#This Row],[startovní číslo]],Tabulka13[],5,0)+$O$1</f>
        <v>2.2627314814814819E-2</v>
      </c>
      <c r="H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1.1516203703703778E-2</v>
      </c>
      <c r="I2" s="13" t="str">
        <f>IF(Tabulka16[[#This Row],[Pohlaví M/Z]]="Z",VLOOKUP(Tabulka16[[#This Row],[Ročník]],Tabulka3[],2,0),VLOOKUP(Tabulka16[[#This Row],[Ročník]],Tabulka3[],3,0))</f>
        <v>Jky</v>
      </c>
      <c r="J2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2" s="8">
        <f>IF(Tabulka16[[#This Row],[výsledný čas]]="","",COUNTIFS(Tabulka16[Pohlaví M/Z],Tabulka16[[#This Row],[Pohlaví M/Z]],Tabulka16[výsledný čas],"&lt;"&amp;Tabulka16[[#This Row],[výsledný čas]],Tabulka16[výsledný čas],"&lt;&gt;")+1)</f>
        <v>4</v>
      </c>
      <c r="L2" s="8">
        <f>IF(ISERROR(RANK(Tabulka16[[#This Row],[výsledný čas]],Tabulka16[výsledný čas],1)),"",RANK(Tabulka16[[#This Row],[výsledný čas]],Tabulka16[výsledný čas],1))</f>
        <v>47</v>
      </c>
    </row>
    <row r="3" spans="1:22" x14ac:dyDescent="0.25">
      <c r="A3" s="9">
        <v>96</v>
      </c>
      <c r="B3" s="9" t="s">
        <v>386</v>
      </c>
      <c r="C3" s="9">
        <v>1999</v>
      </c>
      <c r="D3" s="9" t="s">
        <v>152</v>
      </c>
      <c r="E3" s="10" t="s">
        <v>15</v>
      </c>
      <c r="F3" s="11">
        <v>1.122685185185184E-2</v>
      </c>
      <c r="G3" s="11">
        <f>VLOOKUP(Tabulka16[[#This Row],[startovní číslo]],Tabulka13[],5,0)+$O$1</f>
        <v>2.2789351851851852E-2</v>
      </c>
      <c r="H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1.1562500000000012E-2</v>
      </c>
      <c r="I3" s="13" t="str">
        <f>IF(Tabulka16[[#This Row],[Pohlaví M/Z]]="Z",VLOOKUP(Tabulka16[[#This Row],[Ročník]],Tabulka3[],2,0),VLOOKUP(Tabulka16[[#This Row],[Ročník]],Tabulka3[],3,0))</f>
        <v>Jky</v>
      </c>
      <c r="J3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3" s="8">
        <f>IF(Tabulka16[[#This Row],[výsledný čas]]="","",COUNTIFS(Tabulka16[Pohlaví M/Z],Tabulka16[[#This Row],[Pohlaví M/Z]],Tabulka16[výsledný čas],"&lt;"&amp;Tabulka16[[#This Row],[výsledný čas]],Tabulka16[výsledný čas],"&lt;&gt;")+1)</f>
        <v>5</v>
      </c>
      <c r="L3" s="8">
        <f>IF(ISERROR(RANK(Tabulka16[[#This Row],[výsledný čas]],Tabulka16[výsledný čas],1)),"",RANK(Tabulka16[[#This Row],[výsledný čas]],Tabulka16[výsledný čas],1))</f>
        <v>48</v>
      </c>
    </row>
    <row r="4" spans="1:22" x14ac:dyDescent="0.25">
      <c r="A4" s="9">
        <v>19</v>
      </c>
      <c r="B4" s="9" t="s">
        <v>338</v>
      </c>
      <c r="C4" s="9">
        <v>2004</v>
      </c>
      <c r="D4" s="9" t="s">
        <v>339</v>
      </c>
      <c r="E4" s="10" t="s">
        <v>15</v>
      </c>
      <c r="F4" s="11">
        <v>2.1990740740740699E-3</v>
      </c>
      <c r="G4" s="11">
        <f>VLOOKUP(Tabulka16[[#This Row],[startovní číslo]],Tabulka13[],5,0)+$O$1</f>
        <v>1.7106481481481483E-2</v>
      </c>
      <c r="H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1.4907407407407413E-2</v>
      </c>
      <c r="I4" s="13" t="str">
        <f>IF(Tabulka16[[#This Row],[Pohlaví M/Z]]="Z",VLOOKUP(Tabulka16[[#This Row],[Ročník]],Tabulka3[],2,0),VLOOKUP(Tabulka16[[#This Row],[Ročník]],Tabulka3[],3,0))</f>
        <v>Jky</v>
      </c>
      <c r="J4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4" s="8">
        <f>IF(Tabulka16[[#This Row],[výsledný čas]]="","",COUNTIFS(Tabulka16[Pohlaví M/Z],Tabulka16[[#This Row],[Pohlaví M/Z]],Tabulka16[výsledný čas],"&lt;"&amp;Tabulka16[[#This Row],[výsledný čas]],Tabulka16[výsledný čas],"&lt;&gt;")+1)</f>
        <v>21</v>
      </c>
      <c r="L4" s="8">
        <f>IF(ISERROR(RANK(Tabulka16[[#This Row],[výsledný čas]],Tabulka16[výsledný čas],1)),"",RANK(Tabulka16[[#This Row],[výsledný čas]],Tabulka16[výsledný čas],1))</f>
        <v>92</v>
      </c>
    </row>
    <row r="5" spans="1:22" x14ac:dyDescent="0.25">
      <c r="A5" s="9">
        <v>58</v>
      </c>
      <c r="B5" s="9" t="s">
        <v>16</v>
      </c>
      <c r="C5" s="9">
        <v>2000</v>
      </c>
      <c r="D5" s="9" t="s">
        <v>17</v>
      </c>
      <c r="E5" s="10" t="s">
        <v>15</v>
      </c>
      <c r="F5" s="11">
        <f>P$1*A:A</f>
        <v>6.7129629629629622E-3</v>
      </c>
      <c r="G5" s="11">
        <f>VLOOKUP(Tabulka16[[#This Row],[startovní číslo]],Tabulka13[],5,0)+$O$1</f>
        <v>2.480324074074074E-2</v>
      </c>
      <c r="H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1.8090277777777778E-2</v>
      </c>
      <c r="I5" s="13" t="str">
        <f>IF(Tabulka16[[#This Row],[Pohlaví M/Z]]="Z",VLOOKUP(Tabulka16[[#This Row],[Ročník]],Tabulka3[],2,0),VLOOKUP(Tabulka16[[#This Row],[Ročník]],Tabulka3[],3,0))</f>
        <v>Jky</v>
      </c>
      <c r="J5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5" s="8">
        <f>IF(Tabulka16[[#This Row],[výsledný čas]]="","",COUNTIFS(Tabulka16[Pohlaví M/Z],Tabulka16[[#This Row],[Pohlaví M/Z]],Tabulka16[výsledný čas],"&lt;"&amp;Tabulka16[[#This Row],[výsledný čas]],Tabulka16[výsledný čas],"&lt;&gt;")+1)</f>
        <v>26</v>
      </c>
      <c r="L5" s="8">
        <f>IF(ISERROR(RANK(Tabulka16[[#This Row],[výsledný čas]],Tabulka16[výsledný čas],1)),"",RANK(Tabulka16[[#This Row],[výsledný čas]],Tabulka16[výsledný čas],1))</f>
        <v>109</v>
      </c>
    </row>
    <row r="6" spans="1:22" x14ac:dyDescent="0.25">
      <c r="A6" s="9">
        <v>27</v>
      </c>
      <c r="B6" s="9" t="s">
        <v>348</v>
      </c>
      <c r="C6" s="9">
        <v>2003</v>
      </c>
      <c r="D6" s="9" t="s">
        <v>349</v>
      </c>
      <c r="E6" s="10" t="s">
        <v>20</v>
      </c>
      <c r="F6" s="11">
        <v>3.1250000000000002E-3</v>
      </c>
      <c r="G6" s="11">
        <f>VLOOKUP(Tabulka16[[#This Row],[startovní číslo]],Tabulka13[],5,0)+$O$1</f>
        <v>1.3761574074074074E-2</v>
      </c>
      <c r="H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1.0636574074074073E-2</v>
      </c>
      <c r="I6" s="13" t="str">
        <f>IF(Tabulka16[[#This Row],[Pohlaví M/Z]]="Z",VLOOKUP(Tabulka16[[#This Row],[Ročník]],Tabulka3[],2,0),VLOOKUP(Tabulka16[[#This Row],[Ročník]],Tabulka3[],3,0))</f>
        <v>Jri</v>
      </c>
      <c r="J6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6" s="8">
        <f>IF(Tabulka16[[#This Row],[výsledný čas]]="","",COUNTIFS(Tabulka16[Pohlaví M/Z],Tabulka16[[#This Row],[Pohlaví M/Z]],Tabulka16[výsledný čas],"&lt;"&amp;Tabulka16[[#This Row],[výsledný čas]],Tabulka16[výsledný čas],"&lt;&gt;")+1)</f>
        <v>25</v>
      </c>
      <c r="L6" s="8">
        <f>IF(ISERROR(RANK(Tabulka16[[#This Row],[výsledný čas]],Tabulka16[výsledný čas],1)),"",RANK(Tabulka16[[#This Row],[výsledný čas]],Tabulka16[výsledný čas],1))</f>
        <v>26</v>
      </c>
    </row>
    <row r="7" spans="1:22" x14ac:dyDescent="0.25">
      <c r="A7" s="9">
        <v>85</v>
      </c>
      <c r="B7" s="9" t="s">
        <v>321</v>
      </c>
      <c r="C7" s="9">
        <v>2003</v>
      </c>
      <c r="D7" s="9" t="s">
        <v>138</v>
      </c>
      <c r="E7" s="10" t="s">
        <v>20</v>
      </c>
      <c r="F7" s="11">
        <v>9.9537037037037042E-3</v>
      </c>
      <c r="G7" s="11">
        <f>VLOOKUP(Tabulka16[[#This Row],[startovní číslo]],Tabulka13[],5,0)+$O$1</f>
        <v>2.2199074074074076E-2</v>
      </c>
      <c r="H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1.2245370370370372E-2</v>
      </c>
      <c r="I7" s="13" t="str">
        <f>IF(Tabulka16[[#This Row],[Pohlaví M/Z]]="Z",VLOOKUP(Tabulka16[[#This Row],[Ročník]],Tabulka3[],2,0),VLOOKUP(Tabulka16[[#This Row],[Ročník]],Tabulka3[],3,0))</f>
        <v>Jri</v>
      </c>
      <c r="J7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7" s="8">
        <f>IF(Tabulka16[[#This Row],[výsledný čas]]="","",COUNTIFS(Tabulka16[Pohlaví M/Z],Tabulka16[[#This Row],[Pohlaví M/Z]],Tabulka16[výsledný čas],"&lt;"&amp;Tabulka16[[#This Row],[výsledný čas]],Tabulka16[výsledný čas],"&lt;&gt;")+1)</f>
        <v>50</v>
      </c>
      <c r="L7" s="8">
        <f>IF(ISERROR(RANK(Tabulka16[[#This Row],[výsledný čas]],Tabulka16[výsledný čas],1)),"",RANK(Tabulka16[[#This Row],[výsledný čas]],Tabulka16[výsledný čas],1))</f>
        <v>59</v>
      </c>
    </row>
    <row r="8" spans="1:22" x14ac:dyDescent="0.25">
      <c r="A8" s="9">
        <v>90</v>
      </c>
      <c r="B8" s="9" t="s">
        <v>355</v>
      </c>
      <c r="C8" s="9">
        <v>2007</v>
      </c>
      <c r="D8" s="9" t="s">
        <v>354</v>
      </c>
      <c r="E8" s="10" t="s">
        <v>20</v>
      </c>
      <c r="F8" s="11">
        <v>1.0532407407407341E-2</v>
      </c>
      <c r="G8" s="11">
        <f>VLOOKUP(Tabulka16[[#This Row],[startovní číslo]],Tabulka13[],5,0)+$O$1</f>
        <v>2.2916666666666669E-2</v>
      </c>
      <c r="H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1.2384259259259327E-2</v>
      </c>
      <c r="I8" s="13" t="str">
        <f>IF(Tabulka16[[#This Row],[Pohlaví M/Z]]="Z",VLOOKUP(Tabulka16[[#This Row],[Ročník]],Tabulka3[],2,0),VLOOKUP(Tabulka16[[#This Row],[Ročník]],Tabulka3[],3,0))</f>
        <v>Jri</v>
      </c>
      <c r="J8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8" s="8">
        <f>IF(Tabulka16[[#This Row],[výsledný čas]]="","",COUNTIFS(Tabulka16[Pohlaví M/Z],Tabulka16[[#This Row],[Pohlaví M/Z]],Tabulka16[výsledný čas],"&lt;"&amp;Tabulka16[[#This Row],[výsledný čas]],Tabulka16[výsledný čas],"&lt;&gt;")+1)</f>
        <v>52</v>
      </c>
      <c r="L8" s="8">
        <f>IF(ISERROR(RANK(Tabulka16[[#This Row],[výsledný čas]],Tabulka16[výsledný čas],1)),"",RANK(Tabulka16[[#This Row],[výsledný čas]],Tabulka16[výsledný čas],1))</f>
        <v>61</v>
      </c>
    </row>
    <row r="9" spans="1:22" x14ac:dyDescent="0.25">
      <c r="A9" s="9">
        <v>28</v>
      </c>
      <c r="B9" s="9" t="s">
        <v>365</v>
      </c>
      <c r="C9" s="9">
        <v>2003</v>
      </c>
      <c r="D9" s="9" t="s">
        <v>366</v>
      </c>
      <c r="E9" s="10" t="s">
        <v>20</v>
      </c>
      <c r="F9" s="11">
        <v>3.2407407407407402E-3</v>
      </c>
      <c r="G9" s="11">
        <f>VLOOKUP(Tabulka16[[#This Row],[startovní číslo]],Tabulka13[],5,0)+$O$1</f>
        <v>1.7534722222222222E-2</v>
      </c>
      <c r="H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1.4293981481481482E-2</v>
      </c>
      <c r="I9" s="13" t="str">
        <f>IF(Tabulka16[[#This Row],[Pohlaví M/Z]]="Z",VLOOKUP(Tabulka16[[#This Row],[Ročník]],Tabulka3[],2,0),VLOOKUP(Tabulka16[[#This Row],[Ročník]],Tabulka3[],3,0))</f>
        <v>Jri</v>
      </c>
      <c r="J9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9" s="8">
        <f>IF(Tabulka16[[#This Row],[výsledný čas]]="","",COUNTIFS(Tabulka16[Pohlaví M/Z],Tabulka16[[#This Row],[Pohlaví M/Z]],Tabulka16[výsledný čas],"&lt;"&amp;Tabulka16[[#This Row],[výsledný čas]],Tabulka16[výsledný čas],"&lt;&gt;")+1)</f>
        <v>69</v>
      </c>
      <c r="L9" s="8">
        <f>IF(ISERROR(RANK(Tabulka16[[#This Row],[výsledný čas]],Tabulka16[výsledný čas],1)),"",RANK(Tabulka16[[#This Row],[výsledný čas]],Tabulka16[výsledný čas],1))</f>
        <v>89</v>
      </c>
    </row>
    <row r="10" spans="1:22" x14ac:dyDescent="0.25">
      <c r="A10" s="9">
        <v>44</v>
      </c>
      <c r="B10" s="9" t="s">
        <v>369</v>
      </c>
      <c r="C10" s="9">
        <v>2008</v>
      </c>
      <c r="D10" s="9" t="s">
        <v>370</v>
      </c>
      <c r="E10" s="10" t="s">
        <v>20</v>
      </c>
      <c r="F10" s="11">
        <v>5.0925925925925904E-3</v>
      </c>
      <c r="G10" s="11">
        <f>VLOOKUP(Tabulka16[[#This Row],[startovní číslo]],Tabulka13[],5,0)+$O$1</f>
        <v>1.9652777777777779E-2</v>
      </c>
      <c r="H1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1.456018518518519E-2</v>
      </c>
      <c r="I10" s="13" t="str">
        <f>IF(Tabulka16[[#This Row],[Pohlaví M/Z]]="Z",VLOOKUP(Tabulka16[[#This Row],[Ročník]],Tabulka3[],2,0),VLOOKUP(Tabulka16[[#This Row],[Ročník]],Tabulka3[],3,0))</f>
        <v>Jri</v>
      </c>
      <c r="J10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10" s="8">
        <f>IF(Tabulka16[[#This Row],[výsledný čas]]="","",COUNTIFS(Tabulka16[Pohlaví M/Z],Tabulka16[[#This Row],[Pohlaví M/Z]],Tabulka16[výsledný čas],"&lt;"&amp;Tabulka16[[#This Row],[výsledný čas]],Tabulka16[výsledný čas],"&lt;&gt;")+1)</f>
        <v>70</v>
      </c>
      <c r="L10" s="8">
        <f>IF(ISERROR(RANK(Tabulka16[[#This Row],[výsledný čas]],Tabulka16[výsledný čas],1)),"",RANK(Tabulka16[[#This Row],[výsledný čas]],Tabulka16[výsledný čas],1))</f>
        <v>90</v>
      </c>
    </row>
    <row r="11" spans="1:22" x14ac:dyDescent="0.25">
      <c r="A11" s="9">
        <v>101</v>
      </c>
      <c r="B11" s="9" t="s">
        <v>316</v>
      </c>
      <c r="C11" s="9">
        <v>1984</v>
      </c>
      <c r="D11" s="9" t="s">
        <v>317</v>
      </c>
      <c r="E11" s="10" t="s">
        <v>20</v>
      </c>
      <c r="F11" s="11">
        <v>1.1805555555555541E-2</v>
      </c>
      <c r="G11" s="11">
        <f>VLOOKUP(Tabulka16[[#This Row],[startovní číslo]],Tabulka13[],5,0)+$O$1</f>
        <v>2.0057870370370368E-2</v>
      </c>
      <c r="H1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8.2523148148148269E-3</v>
      </c>
      <c r="I11" s="13" t="str">
        <f>IF(Tabulka16[[#This Row],[Pohlaví M/Z]]="Z",VLOOKUP(Tabulka16[[#This Row],[Ročník]],Tabulka3[],2,0),VLOOKUP(Tabulka16[[#This Row],[Ročník]],Tabulka3[],3,0))</f>
        <v>M20</v>
      </c>
      <c r="J11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11" s="8">
        <f>IF(Tabulka16[[#This Row],[výsledný čas]]="","",COUNTIFS(Tabulka16[Pohlaví M/Z],Tabulka16[[#This Row],[Pohlaví M/Z]],Tabulka16[výsledný čas],"&lt;"&amp;Tabulka16[[#This Row],[výsledný čas]],Tabulka16[výsledný čas],"&lt;&gt;")+1)</f>
        <v>1</v>
      </c>
      <c r="L11" s="8">
        <f>IF(ISERROR(RANK(Tabulka16[[#This Row],[výsledný čas]],Tabulka16[výsledný čas],1)),"",RANK(Tabulka16[[#This Row],[výsledný čas]],Tabulka16[výsledný čas],1))</f>
        <v>1</v>
      </c>
    </row>
    <row r="12" spans="1:22" x14ac:dyDescent="0.25">
      <c r="A12" s="9">
        <v>110</v>
      </c>
      <c r="B12" s="9" t="s">
        <v>36</v>
      </c>
      <c r="C12" s="9">
        <v>1988</v>
      </c>
      <c r="D12" s="9" t="s">
        <v>312</v>
      </c>
      <c r="E12" s="10" t="s">
        <v>20</v>
      </c>
      <c r="F12" s="11">
        <v>1.284722222222214E-2</v>
      </c>
      <c r="G12" s="11">
        <f>VLOOKUP(Tabulka16[[#This Row],[startovní číslo]],Tabulka13[],5,0)+$O$1</f>
        <v>2.148148148148148E-2</v>
      </c>
      <c r="H1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8.6342592592593397E-3</v>
      </c>
      <c r="I12" s="13" t="str">
        <f>IF(Tabulka16[[#This Row],[Pohlaví M/Z]]="Z",VLOOKUP(Tabulka16[[#This Row],[Ročník]],Tabulka3[],2,0),VLOOKUP(Tabulka16[[#This Row],[Ročník]],Tabulka3[],3,0))</f>
        <v>M20</v>
      </c>
      <c r="J12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12" s="8">
        <f>IF(Tabulka16[[#This Row],[výsledný čas]]="","",COUNTIFS(Tabulka16[Pohlaví M/Z],Tabulka16[[#This Row],[Pohlaví M/Z]],Tabulka16[výsledný čas],"&lt;"&amp;Tabulka16[[#This Row],[výsledný čas]],Tabulka16[výsledný čas],"&lt;&gt;")+1)</f>
        <v>2</v>
      </c>
      <c r="L12" s="8">
        <f>IF(ISERROR(RANK(Tabulka16[[#This Row],[výsledný čas]],Tabulka16[výsledný čas],1)),"",RANK(Tabulka16[[#This Row],[výsledný čas]],Tabulka16[výsledný čas],1))</f>
        <v>2</v>
      </c>
    </row>
    <row r="13" spans="1:22" x14ac:dyDescent="0.25">
      <c r="A13" s="9">
        <v>50</v>
      </c>
      <c r="B13" s="9" t="s">
        <v>32</v>
      </c>
      <c r="C13" s="9">
        <v>1979</v>
      </c>
      <c r="D13" s="9" t="s">
        <v>33</v>
      </c>
      <c r="E13" s="10" t="s">
        <v>20</v>
      </c>
      <c r="F13" s="11">
        <f>P$1*A:A</f>
        <v>5.7870370370370367E-3</v>
      </c>
      <c r="G13" s="11">
        <f>VLOOKUP(Tabulka16[[#This Row],[startovní číslo]],Tabulka13[],5,0)+$O$1</f>
        <v>1.4490740740740742E-2</v>
      </c>
      <c r="H1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8.7037037037037048E-3</v>
      </c>
      <c r="I13" s="13" t="str">
        <f>IF(Tabulka16[[#This Row],[Pohlaví M/Z]]="Z",VLOOKUP(Tabulka16[[#This Row],[Ročník]],Tabulka3[],2,0),VLOOKUP(Tabulka16[[#This Row],[Ročník]],Tabulka3[],3,0))</f>
        <v>M20</v>
      </c>
      <c r="J13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13" s="8">
        <f>IF(Tabulka16[[#This Row],[výsledný čas]]="","",COUNTIFS(Tabulka16[Pohlaví M/Z],Tabulka16[[#This Row],[Pohlaví M/Z]],Tabulka16[výsledný čas],"&lt;"&amp;Tabulka16[[#This Row],[výsledný čas]],Tabulka16[výsledný čas],"&lt;&gt;")+1)</f>
        <v>3</v>
      </c>
      <c r="L13" s="8">
        <f>IF(ISERROR(RANK(Tabulka16[[#This Row],[výsledný čas]],Tabulka16[výsledný čas],1)),"",RANK(Tabulka16[[#This Row],[výsledný čas]],Tabulka16[výsledný čas],1))</f>
        <v>3</v>
      </c>
    </row>
    <row r="14" spans="1:22" x14ac:dyDescent="0.25">
      <c r="A14" s="9">
        <v>2</v>
      </c>
      <c r="B14" s="9" t="s">
        <v>30</v>
      </c>
      <c r="C14" s="9">
        <v>1983</v>
      </c>
      <c r="D14" s="9" t="s">
        <v>31</v>
      </c>
      <c r="E14" s="10" t="s">
        <v>20</v>
      </c>
      <c r="F14" s="11">
        <v>2.3148148148148146E-4</v>
      </c>
      <c r="G14" s="11">
        <f>VLOOKUP(Tabulka16[[#This Row],[startovní číslo]],Tabulka13[],5,0)+$O$1</f>
        <v>9.0856481481481483E-3</v>
      </c>
      <c r="H1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8.8541666666666664E-3</v>
      </c>
      <c r="I14" s="13" t="str">
        <f>IF(Tabulka16[[#This Row],[Pohlaví M/Z]]="Z",VLOOKUP(Tabulka16[[#This Row],[Ročník]],Tabulka3[],2,0),VLOOKUP(Tabulka16[[#This Row],[Ročník]],Tabulka3[],3,0))</f>
        <v>M20</v>
      </c>
      <c r="J14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14" s="8">
        <f>IF(Tabulka16[[#This Row],[výsledný čas]]="","",COUNTIFS(Tabulka16[Pohlaví M/Z],Tabulka16[[#This Row],[Pohlaví M/Z]],Tabulka16[výsledný čas],"&lt;"&amp;Tabulka16[[#This Row],[výsledný čas]],Tabulka16[výsledný čas],"&lt;&gt;")+1)</f>
        <v>4</v>
      </c>
      <c r="L14" s="8">
        <f>IF(ISERROR(RANK(Tabulka16[[#This Row],[výsledný čas]],Tabulka16[výsledný čas],1)),"",RANK(Tabulka16[[#This Row],[výsledný čas]],Tabulka16[výsledný čas],1))</f>
        <v>4</v>
      </c>
    </row>
    <row r="15" spans="1:22" x14ac:dyDescent="0.25">
      <c r="A15" s="9">
        <v>113</v>
      </c>
      <c r="B15" s="9" t="s">
        <v>283</v>
      </c>
      <c r="C15" s="9">
        <v>1990</v>
      </c>
      <c r="D15" s="9" t="s">
        <v>284</v>
      </c>
      <c r="E15" s="10" t="s">
        <v>20</v>
      </c>
      <c r="F15" s="11">
        <v>1.3194444444444441E-2</v>
      </c>
      <c r="G15" s="11">
        <f>VLOOKUP(Tabulka16[[#This Row],[startovní číslo]],Tabulka13[],5,0)+$O$1</f>
        <v>2.207175925925926E-2</v>
      </c>
      <c r="H1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8.8773148148148188E-3</v>
      </c>
      <c r="I15" s="13" t="str">
        <f>IF(Tabulka16[[#This Row],[Pohlaví M/Z]]="Z",VLOOKUP(Tabulka16[[#This Row],[Ročník]],Tabulka3[],2,0),VLOOKUP(Tabulka16[[#This Row],[Ročník]],Tabulka3[],3,0))</f>
        <v>M20</v>
      </c>
      <c r="J15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15" s="8">
        <f>IF(Tabulka16[[#This Row],[výsledný čas]]="","",COUNTIFS(Tabulka16[Pohlaví M/Z],Tabulka16[[#This Row],[Pohlaví M/Z]],Tabulka16[výsledný čas],"&lt;"&amp;Tabulka16[[#This Row],[výsledný čas]],Tabulka16[výsledný čas],"&lt;&gt;")+1)</f>
        <v>5</v>
      </c>
      <c r="L15" s="8">
        <f>IF(ISERROR(RANK(Tabulka16[[#This Row],[výsledný čas]],Tabulka16[výsledný čas],1)),"",RANK(Tabulka16[[#This Row],[výsledný čas]],Tabulka16[výsledný čas],1))</f>
        <v>5</v>
      </c>
    </row>
    <row r="16" spans="1:22" x14ac:dyDescent="0.25">
      <c r="A16" s="9">
        <v>49</v>
      </c>
      <c r="B16" s="9" t="s">
        <v>38</v>
      </c>
      <c r="C16" s="9">
        <v>1980</v>
      </c>
      <c r="D16" s="9" t="s">
        <v>337</v>
      </c>
      <c r="E16" s="10" t="s">
        <v>20</v>
      </c>
      <c r="F16" s="11">
        <f>P$1*A:A</f>
        <v>5.6712962962962958E-3</v>
      </c>
      <c r="G16" s="11">
        <f>VLOOKUP(Tabulka16[[#This Row],[startovní číslo]],Tabulka13[],5,0)+$O$1</f>
        <v>1.486111111111111E-2</v>
      </c>
      <c r="H1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9.1898148148148139E-3</v>
      </c>
      <c r="I16" s="13" t="str">
        <f>IF(Tabulka16[[#This Row],[Pohlaví M/Z]]="Z",VLOOKUP(Tabulka16[[#This Row],[Ročník]],Tabulka3[],2,0),VLOOKUP(Tabulka16[[#This Row],[Ročník]],Tabulka3[],3,0))</f>
        <v>M20</v>
      </c>
      <c r="J16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16" s="8">
        <f>IF(Tabulka16[[#This Row],[výsledný čas]]="","",COUNTIFS(Tabulka16[Pohlaví M/Z],Tabulka16[[#This Row],[Pohlaví M/Z]],Tabulka16[výsledný čas],"&lt;"&amp;Tabulka16[[#This Row],[výsledný čas]],Tabulka16[výsledný čas],"&lt;&gt;")+1)</f>
        <v>6</v>
      </c>
      <c r="L16" s="8">
        <f>IF(ISERROR(RANK(Tabulka16[[#This Row],[výsledný čas]],Tabulka16[výsledný čas],1)),"",RANK(Tabulka16[[#This Row],[výsledný čas]],Tabulka16[výsledný čas],1))</f>
        <v>6</v>
      </c>
    </row>
    <row r="17" spans="1:12" x14ac:dyDescent="0.25">
      <c r="A17" s="9">
        <v>40</v>
      </c>
      <c r="B17" s="9" t="s">
        <v>40</v>
      </c>
      <c r="C17" s="9">
        <v>1979</v>
      </c>
      <c r="D17" s="9" t="s">
        <v>284</v>
      </c>
      <c r="E17" s="10" t="s">
        <v>20</v>
      </c>
      <c r="F17" s="11">
        <v>4.6296296296296302E-3</v>
      </c>
      <c r="G17" s="11">
        <f>VLOOKUP(Tabulka16[[#This Row],[startovní číslo]],Tabulka13[],5,0)+$O$1</f>
        <v>1.4016203703703704E-2</v>
      </c>
      <c r="H1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9.386574074074075E-3</v>
      </c>
      <c r="I17" s="13" t="str">
        <f>IF(Tabulka16[[#This Row],[Pohlaví M/Z]]="Z",VLOOKUP(Tabulka16[[#This Row],[Ročník]],Tabulka3[],2,0),VLOOKUP(Tabulka16[[#This Row],[Ročník]],Tabulka3[],3,0))</f>
        <v>M20</v>
      </c>
      <c r="J17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17" s="8">
        <f>IF(Tabulka16[[#This Row],[výsledný čas]]="","",COUNTIFS(Tabulka16[Pohlaví M/Z],Tabulka16[[#This Row],[Pohlaví M/Z]],Tabulka16[výsledný čas],"&lt;"&amp;Tabulka16[[#This Row],[výsledný čas]],Tabulka16[výsledný čas],"&lt;&gt;")+1)</f>
        <v>7</v>
      </c>
      <c r="L17" s="8">
        <f>IF(ISERROR(RANK(Tabulka16[[#This Row],[výsledný čas]],Tabulka16[výsledný čas],1)),"",RANK(Tabulka16[[#This Row],[výsledný čas]],Tabulka16[výsledný čas],1))</f>
        <v>7</v>
      </c>
    </row>
    <row r="18" spans="1:12" x14ac:dyDescent="0.25">
      <c r="A18" s="9">
        <v>79</v>
      </c>
      <c r="B18" s="9" t="s">
        <v>242</v>
      </c>
      <c r="C18" s="9">
        <v>1981</v>
      </c>
      <c r="D18" s="9" t="s">
        <v>380</v>
      </c>
      <c r="E18" s="10" t="s">
        <v>20</v>
      </c>
      <c r="F18" s="11">
        <f>P$1*A:A</f>
        <v>9.1435185185185178E-3</v>
      </c>
      <c r="G18" s="11">
        <f>VLOOKUP(Tabulka16[[#This Row],[startovní číslo]],Tabulka13[],5,0)+$O$1</f>
        <v>1.8587962962962962E-2</v>
      </c>
      <c r="H1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9.4444444444444445E-3</v>
      </c>
      <c r="I18" s="13" t="str">
        <f>IF(Tabulka16[[#This Row],[Pohlaví M/Z]]="Z",VLOOKUP(Tabulka16[[#This Row],[Ročník]],Tabulka3[],2,0),VLOOKUP(Tabulka16[[#This Row],[Ročník]],Tabulka3[],3,0))</f>
        <v>M20</v>
      </c>
      <c r="J18" s="8">
        <f>IF(Tabulka16[[#This Row],[výsledný čas]]="","",COUNTIFS(Tabulka16[Kategorie],Tabulka16[[#This Row],[Kategorie]],Tabulka16[výsledný čas],"&lt;"&amp;Tabulka16[[#This Row],[výsledný čas]],Tabulka16[výsledný čas],"&lt;&gt;")+1)</f>
        <v>8</v>
      </c>
      <c r="K18" s="8">
        <f>IF(Tabulka16[[#This Row],[výsledný čas]]="","",COUNTIFS(Tabulka16[Pohlaví M/Z],Tabulka16[[#This Row],[Pohlaví M/Z]],Tabulka16[výsledný čas],"&lt;"&amp;Tabulka16[[#This Row],[výsledný čas]],Tabulka16[výsledný čas],"&lt;&gt;")+1)</f>
        <v>8</v>
      </c>
      <c r="L18" s="8">
        <f>IF(ISERROR(RANK(Tabulka16[[#This Row],[výsledný čas]],Tabulka16[výsledný čas],1)),"",RANK(Tabulka16[[#This Row],[výsledný čas]],Tabulka16[výsledný čas],1))</f>
        <v>8</v>
      </c>
    </row>
    <row r="19" spans="1:12" x14ac:dyDescent="0.25">
      <c r="A19" s="9">
        <v>82</v>
      </c>
      <c r="B19" s="9" t="s">
        <v>381</v>
      </c>
      <c r="C19" s="9">
        <v>1982</v>
      </c>
      <c r="D19" s="9" t="s">
        <v>382</v>
      </c>
      <c r="E19" s="10" t="s">
        <v>20</v>
      </c>
      <c r="F19" s="11">
        <f>P$1*A:A</f>
        <v>9.4907407407407406E-3</v>
      </c>
      <c r="G19" s="11">
        <f>VLOOKUP(Tabulka16[[#This Row],[startovní číslo]],Tabulka13[],5,0)+$O$1</f>
        <v>1.9224537037037037E-2</v>
      </c>
      <c r="H1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9.7337962962962959E-3</v>
      </c>
      <c r="I19" s="13" t="str">
        <f>IF(Tabulka16[[#This Row],[Pohlaví M/Z]]="Z",VLOOKUP(Tabulka16[[#This Row],[Ročník]],Tabulka3[],2,0),VLOOKUP(Tabulka16[[#This Row],[Ročník]],Tabulka3[],3,0))</f>
        <v>M20</v>
      </c>
      <c r="J19" s="8">
        <f>IF(Tabulka16[[#This Row],[výsledný čas]]="","",COUNTIFS(Tabulka16[Kategorie],Tabulka16[[#This Row],[Kategorie]],Tabulka16[výsledný čas],"&lt;"&amp;Tabulka16[[#This Row],[výsledný čas]],Tabulka16[výsledný čas],"&lt;&gt;")+1)</f>
        <v>9</v>
      </c>
      <c r="K19" s="8">
        <f>IF(Tabulka16[[#This Row],[výsledný čas]]="","",COUNTIFS(Tabulka16[Pohlaví M/Z],Tabulka16[[#This Row],[Pohlaví M/Z]],Tabulka16[výsledný čas],"&lt;"&amp;Tabulka16[[#This Row],[výsledný čas]],Tabulka16[výsledný čas],"&lt;&gt;")+1)</f>
        <v>10</v>
      </c>
      <c r="L19" s="8">
        <f>IF(ISERROR(RANK(Tabulka16[[#This Row],[výsledný čas]],Tabulka16[výsledný čas],1)),"",RANK(Tabulka16[[#This Row],[výsledný čas]],Tabulka16[výsledný čas],1))</f>
        <v>10</v>
      </c>
    </row>
    <row r="20" spans="1:12" x14ac:dyDescent="0.25">
      <c r="A20" s="9">
        <v>102</v>
      </c>
      <c r="B20" s="9" t="s">
        <v>390</v>
      </c>
      <c r="C20" s="9">
        <v>1981</v>
      </c>
      <c r="D20" s="9" t="s">
        <v>391</v>
      </c>
      <c r="E20" s="10" t="s">
        <v>20</v>
      </c>
      <c r="F20" s="11">
        <v>1.1921296296296241E-2</v>
      </c>
      <c r="G20" s="11">
        <f>VLOOKUP(Tabulka16[[#This Row],[startovní číslo]],Tabulka13[],5,0)+$O$1</f>
        <v>2.2013888888888888E-2</v>
      </c>
      <c r="H2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1.0092592592592648E-2</v>
      </c>
      <c r="I20" s="13" t="str">
        <f>IF(Tabulka16[[#This Row],[Pohlaví M/Z]]="Z",VLOOKUP(Tabulka16[[#This Row],[Ročník]],Tabulka3[],2,0),VLOOKUP(Tabulka16[[#This Row],[Ročník]],Tabulka3[],3,0))</f>
        <v>M20</v>
      </c>
      <c r="J20" s="8">
        <f>IF(Tabulka16[[#This Row],[výsledný čas]]="","",COUNTIFS(Tabulka16[Kategorie],Tabulka16[[#This Row],[Kategorie]],Tabulka16[výsledný čas],"&lt;"&amp;Tabulka16[[#This Row],[výsledný čas]],Tabulka16[výsledný čas],"&lt;&gt;")+1)</f>
        <v>10</v>
      </c>
      <c r="K20" s="8">
        <f>IF(Tabulka16[[#This Row],[výsledný čas]]="","",COUNTIFS(Tabulka16[Pohlaví M/Z],Tabulka16[[#This Row],[Pohlaví M/Z]],Tabulka16[výsledný čas],"&lt;"&amp;Tabulka16[[#This Row],[výsledný čas]],Tabulka16[výsledný čas],"&lt;&gt;")+1)</f>
        <v>14</v>
      </c>
      <c r="L20" s="8">
        <f>IF(ISERROR(RANK(Tabulka16[[#This Row],[výsledný čas]],Tabulka16[výsledný čas],1)),"",RANK(Tabulka16[[#This Row],[výsledný čas]],Tabulka16[výsledný čas],1))</f>
        <v>15</v>
      </c>
    </row>
    <row r="21" spans="1:12" x14ac:dyDescent="0.25">
      <c r="A21" s="9">
        <v>59</v>
      </c>
      <c r="B21" s="9" t="s">
        <v>343</v>
      </c>
      <c r="C21" s="9">
        <v>1985</v>
      </c>
      <c r="D21" s="9" t="s">
        <v>344</v>
      </c>
      <c r="E21" s="10" t="s">
        <v>20</v>
      </c>
      <c r="F21" s="11">
        <f>P$1*A:A</f>
        <v>6.8287037037037032E-3</v>
      </c>
      <c r="G21" s="11">
        <f>VLOOKUP(Tabulka16[[#This Row],[startovní číslo]],Tabulka13[],5,0)+$O$1</f>
        <v>1.7025462962962961E-2</v>
      </c>
      <c r="H2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1.0196759259259258E-2</v>
      </c>
      <c r="I21" s="13" t="str">
        <f>IF(Tabulka16[[#This Row],[Pohlaví M/Z]]="Z",VLOOKUP(Tabulka16[[#This Row],[Ročník]],Tabulka3[],2,0),VLOOKUP(Tabulka16[[#This Row],[Ročník]],Tabulka3[],3,0))</f>
        <v>M20</v>
      </c>
      <c r="J21" s="8">
        <f>IF(Tabulka16[[#This Row],[výsledný čas]]="","",COUNTIFS(Tabulka16[Kategorie],Tabulka16[[#This Row],[Kategorie]],Tabulka16[výsledný čas],"&lt;"&amp;Tabulka16[[#This Row],[výsledný čas]],Tabulka16[výsledný čas],"&lt;&gt;")+1)</f>
        <v>11</v>
      </c>
      <c r="K21" s="8">
        <f>IF(Tabulka16[[#This Row],[výsledný čas]]="","",COUNTIFS(Tabulka16[Pohlaví M/Z],Tabulka16[[#This Row],[Pohlaví M/Z]],Tabulka16[výsledný čas],"&lt;"&amp;Tabulka16[[#This Row],[výsledný čas]],Tabulka16[výsledný čas],"&lt;&gt;")+1)</f>
        <v>15</v>
      </c>
      <c r="L21" s="8">
        <f>IF(ISERROR(RANK(Tabulka16[[#This Row],[výsledný čas]],Tabulka16[výsledný čas],1)),"",RANK(Tabulka16[[#This Row],[výsledný čas]],Tabulka16[výsledný čas],1))</f>
        <v>16</v>
      </c>
    </row>
    <row r="22" spans="1:12" x14ac:dyDescent="0.25">
      <c r="A22" s="9">
        <v>106</v>
      </c>
      <c r="B22" s="9" t="s">
        <v>308</v>
      </c>
      <c r="C22" s="9">
        <v>1989</v>
      </c>
      <c r="D22" s="9" t="s">
        <v>309</v>
      </c>
      <c r="E22" s="10" t="s">
        <v>20</v>
      </c>
      <c r="F22" s="11">
        <v>1.2384259259259241E-2</v>
      </c>
      <c r="G22" s="11">
        <f>VLOOKUP(Tabulka16[[#This Row],[startovní číslo]],Tabulka13[],5,0)+$O$1</f>
        <v>2.2708333333333334E-2</v>
      </c>
      <c r="H2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1.0324074074074093E-2</v>
      </c>
      <c r="I22" s="13" t="str">
        <f>IF(Tabulka16[[#This Row],[Pohlaví M/Z]]="Z",VLOOKUP(Tabulka16[[#This Row],[Ročník]],Tabulka3[],2,0),VLOOKUP(Tabulka16[[#This Row],[Ročník]],Tabulka3[],3,0))</f>
        <v>M20</v>
      </c>
      <c r="J22" s="8">
        <f>IF(Tabulka16[[#This Row],[výsledný čas]]="","",COUNTIFS(Tabulka16[Kategorie],Tabulka16[[#This Row],[Kategorie]],Tabulka16[výsledný čas],"&lt;"&amp;Tabulka16[[#This Row],[výsledný čas]],Tabulka16[výsledný čas],"&lt;&gt;")+1)</f>
        <v>12</v>
      </c>
      <c r="K22" s="8">
        <f>IF(Tabulka16[[#This Row],[výsledný čas]]="","",COUNTIFS(Tabulka16[Pohlaví M/Z],Tabulka16[[#This Row],[Pohlaví M/Z]],Tabulka16[výsledný čas],"&lt;"&amp;Tabulka16[[#This Row],[výsledný čas]],Tabulka16[výsledný čas],"&lt;&gt;")+1)</f>
        <v>17</v>
      </c>
      <c r="L22" s="8">
        <f>IF(ISERROR(RANK(Tabulka16[[#This Row],[výsledný čas]],Tabulka16[výsledný čas],1)),"",RANK(Tabulka16[[#This Row],[výsledný čas]],Tabulka16[výsledný čas],1))</f>
        <v>19</v>
      </c>
    </row>
    <row r="23" spans="1:12" x14ac:dyDescent="0.25">
      <c r="A23" s="9">
        <v>104</v>
      </c>
      <c r="B23" s="9" t="s">
        <v>239</v>
      </c>
      <c r="C23" s="9">
        <v>1985</v>
      </c>
      <c r="D23" s="9" t="s">
        <v>280</v>
      </c>
      <c r="E23" s="10" t="s">
        <v>20</v>
      </c>
      <c r="F23" s="11">
        <v>1.2152777777777742E-2</v>
      </c>
      <c r="G23" s="11">
        <f>VLOOKUP(Tabulka16[[#This Row],[startovní číslo]],Tabulka13[],5,0)+$O$1</f>
        <v>2.2604166666666665E-2</v>
      </c>
      <c r="H2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1.0451388888888923E-2</v>
      </c>
      <c r="I23" s="13" t="str">
        <f>IF(Tabulka16[[#This Row],[Pohlaví M/Z]]="Z",VLOOKUP(Tabulka16[[#This Row],[Ročník]],Tabulka3[],2,0),VLOOKUP(Tabulka16[[#This Row],[Ročník]],Tabulka3[],3,0))</f>
        <v>M20</v>
      </c>
      <c r="J23" s="8">
        <f>IF(Tabulka16[[#This Row],[výsledný čas]]="","",COUNTIFS(Tabulka16[Kategorie],Tabulka16[[#This Row],[Kategorie]],Tabulka16[výsledný čas],"&lt;"&amp;Tabulka16[[#This Row],[výsledný čas]],Tabulka16[výsledný čas],"&lt;&gt;")+1)</f>
        <v>13</v>
      </c>
      <c r="K23" s="8">
        <v>3</v>
      </c>
      <c r="L23" s="8">
        <f>IF(ISERROR(RANK(Tabulka16[[#This Row],[výsledný čas]],Tabulka16[výsledný čas],1)),"",RANK(Tabulka16[[#This Row],[výsledný čas]],Tabulka16[výsledný čas],1))</f>
        <v>21</v>
      </c>
    </row>
    <row r="24" spans="1:12" x14ac:dyDescent="0.25">
      <c r="A24" s="9">
        <v>108</v>
      </c>
      <c r="B24" s="9" t="s">
        <v>59</v>
      </c>
      <c r="C24" s="9">
        <v>1985</v>
      </c>
      <c r="D24" s="9" t="s">
        <v>366</v>
      </c>
      <c r="E24" s="10" t="s">
        <v>20</v>
      </c>
      <c r="F24" s="11">
        <v>1.2615740740740742E-2</v>
      </c>
      <c r="G24" s="11">
        <f>VLOOKUP(Tabulka16[[#This Row],[startovní číslo]],Tabulka13[],5,0)+$O$1</f>
        <v>2.3136574074074077E-2</v>
      </c>
      <c r="H2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1.0520833333333335E-2</v>
      </c>
      <c r="I24" s="13" t="str">
        <f>IF(Tabulka16[[#This Row],[Pohlaví M/Z]]="Z",VLOOKUP(Tabulka16[[#This Row],[Ročník]],Tabulka3[],2,0),VLOOKUP(Tabulka16[[#This Row],[Ročník]],Tabulka3[],3,0))</f>
        <v>M20</v>
      </c>
      <c r="J24" s="8">
        <f>IF(Tabulka16[[#This Row],[výsledný čas]]="","",COUNTIFS(Tabulka16[Kategorie],Tabulka16[[#This Row],[Kategorie]],Tabulka16[výsledný čas],"&lt;"&amp;Tabulka16[[#This Row],[výsledný čas]],Tabulka16[výsledný čas],"&lt;&gt;")+1)</f>
        <v>14</v>
      </c>
      <c r="K24" s="8">
        <f>IF(Tabulka16[[#This Row],[výsledný čas]]="","",COUNTIFS(Tabulka16[Pohlaví M/Z],Tabulka16[[#This Row],[Pohlaví M/Z]],Tabulka16[výsledný čas],"&lt;"&amp;Tabulka16[[#This Row],[výsledný čas]],Tabulka16[výsledný čas],"&lt;&gt;")+1)</f>
        <v>22</v>
      </c>
      <c r="L24" s="8">
        <f>IF(ISERROR(RANK(Tabulka16[[#This Row],[výsledný čas]],Tabulka16[výsledný čas],1)),"",RANK(Tabulka16[[#This Row],[výsledný čas]],Tabulka16[výsledný čas],1))</f>
        <v>23</v>
      </c>
    </row>
    <row r="25" spans="1:12" x14ac:dyDescent="0.25">
      <c r="A25" s="9">
        <v>111</v>
      </c>
      <c r="B25" s="9" t="s">
        <v>55</v>
      </c>
      <c r="C25" s="9">
        <v>1985</v>
      </c>
      <c r="D25" s="9" t="s">
        <v>331</v>
      </c>
      <c r="E25" s="10" t="s">
        <v>20</v>
      </c>
      <c r="F25" s="11">
        <v>1.2962962962962942E-2</v>
      </c>
      <c r="G25" s="11">
        <f>VLOOKUP(Tabulka16[[#This Row],[startovní číslo]],Tabulka13[],5,0)+$O$1</f>
        <v>2.3518518518518518E-2</v>
      </c>
      <c r="H2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1.0555555555555577E-2</v>
      </c>
      <c r="I25" s="13" t="str">
        <f>IF(Tabulka16[[#This Row],[Pohlaví M/Z]]="Z",VLOOKUP(Tabulka16[[#This Row],[Ročník]],Tabulka3[],2,0),VLOOKUP(Tabulka16[[#This Row],[Ročník]],Tabulka3[],3,0))</f>
        <v>M20</v>
      </c>
      <c r="J25" s="8">
        <f>IF(Tabulka16[[#This Row],[výsledný čas]]="","",COUNTIFS(Tabulka16[Kategorie],Tabulka16[[#This Row],[Kategorie]],Tabulka16[výsledný čas],"&lt;"&amp;Tabulka16[[#This Row],[výsledný čas]],Tabulka16[výsledný čas],"&lt;&gt;")+1)</f>
        <v>15</v>
      </c>
      <c r="K25" s="8">
        <f>IF(Tabulka16[[#This Row],[výsledný čas]]="","",COUNTIFS(Tabulka16[Pohlaví M/Z],Tabulka16[[#This Row],[Pohlaví M/Z]],Tabulka16[výsledný čas],"&lt;"&amp;Tabulka16[[#This Row],[výsledný čas]],Tabulka16[výsledný čas],"&lt;&gt;")+1)</f>
        <v>23</v>
      </c>
      <c r="L25" s="8">
        <f>IF(ISERROR(RANK(Tabulka16[[#This Row],[výsledný čas]],Tabulka16[výsledný čas],1)),"",RANK(Tabulka16[[#This Row],[výsledný čas]],Tabulka16[výsledný čas],1))</f>
        <v>24</v>
      </c>
    </row>
    <row r="26" spans="1:12" x14ac:dyDescent="0.25">
      <c r="A26" s="9">
        <v>105</v>
      </c>
      <c r="B26" s="9" t="s">
        <v>51</v>
      </c>
      <c r="C26" s="9">
        <v>1982</v>
      </c>
      <c r="D26" s="9" t="s">
        <v>313</v>
      </c>
      <c r="E26" s="10" t="s">
        <v>20</v>
      </c>
      <c r="F26" s="11">
        <v>1.2268518518518441E-2</v>
      </c>
      <c r="G26" s="11">
        <f>VLOOKUP(Tabulka16[[#This Row],[startovní číslo]],Tabulka13[],5,0)+$O$1</f>
        <v>2.2824074074074076E-2</v>
      </c>
      <c r="H2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1.0555555555555636E-2</v>
      </c>
      <c r="I26" s="13" t="str">
        <f>IF(Tabulka16[[#This Row],[Pohlaví M/Z]]="Z",VLOOKUP(Tabulka16[[#This Row],[Ročník]],Tabulka3[],2,0),VLOOKUP(Tabulka16[[#This Row],[Ročník]],Tabulka3[],3,0))</f>
        <v>M20</v>
      </c>
      <c r="J26" s="8">
        <f>IF(Tabulka16[[#This Row],[výsledný čas]]="","",COUNTIFS(Tabulka16[Kategorie],Tabulka16[[#This Row],[Kategorie]],Tabulka16[výsledný čas],"&lt;"&amp;Tabulka16[[#This Row],[výsledný čas]],Tabulka16[výsledný čas],"&lt;&gt;")+1)</f>
        <v>15</v>
      </c>
      <c r="K26" s="8">
        <f>IF(Tabulka16[[#This Row],[výsledný čas]]="","",COUNTIFS(Tabulka16[Pohlaví M/Z],Tabulka16[[#This Row],[Pohlaví M/Z]],Tabulka16[výsledný čas],"&lt;"&amp;Tabulka16[[#This Row],[výsledný čas]],Tabulka16[výsledný čas],"&lt;&gt;")+1)</f>
        <v>23</v>
      </c>
      <c r="L26" s="8">
        <f>IF(ISERROR(RANK(Tabulka16[[#This Row],[výsledný čas]],Tabulka16[výsledný čas],1)),"",RANK(Tabulka16[[#This Row],[výsledný čas]],Tabulka16[výsledný čas],1))</f>
        <v>25</v>
      </c>
    </row>
    <row r="27" spans="1:12" x14ac:dyDescent="0.25">
      <c r="A27" s="9">
        <v>45</v>
      </c>
      <c r="B27" s="9" t="s">
        <v>276</v>
      </c>
      <c r="C27" s="9">
        <v>1988</v>
      </c>
      <c r="D27" s="9" t="s">
        <v>277</v>
      </c>
      <c r="E27" s="10" t="s">
        <v>20</v>
      </c>
      <c r="F27" s="11">
        <v>5.2083333333333296E-3</v>
      </c>
      <c r="G27" s="11">
        <f>VLOOKUP(Tabulka16[[#This Row],[startovní číslo]],Tabulka13[],5,0)+$O$1</f>
        <v>1.6041666666666666E-2</v>
      </c>
      <c r="H2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1.0833333333333337E-2</v>
      </c>
      <c r="I27" s="13" t="str">
        <f>IF(Tabulka16[[#This Row],[Pohlaví M/Z]]="Z",VLOOKUP(Tabulka16[[#This Row],[Ročník]],Tabulka3[],2,0),VLOOKUP(Tabulka16[[#This Row],[Ročník]],Tabulka3[],3,0))</f>
        <v>M20</v>
      </c>
      <c r="J27" s="8">
        <f>IF(Tabulka16[[#This Row],[výsledný čas]]="","",COUNTIFS(Tabulka16[Kategorie],Tabulka16[[#This Row],[Kategorie]],Tabulka16[výsledný čas],"&lt;"&amp;Tabulka16[[#This Row],[výsledný čas]],Tabulka16[výsledný čas],"&lt;&gt;")+1)</f>
        <v>17</v>
      </c>
      <c r="K27" s="8">
        <f>IF(Tabulka16[[#This Row],[výsledný čas]]="","",COUNTIFS(Tabulka16[Pohlaví M/Z],Tabulka16[[#This Row],[Pohlaví M/Z]],Tabulka16[výsledný čas],"&lt;"&amp;Tabulka16[[#This Row],[výsledný čas]],Tabulka16[výsledný čas],"&lt;&gt;")+1)</f>
        <v>31</v>
      </c>
      <c r="L27" s="8">
        <f>IF(ISERROR(RANK(Tabulka16[[#This Row],[výsledný čas]],Tabulka16[výsledný čas],1)),"",RANK(Tabulka16[[#This Row],[výsledný čas]],Tabulka16[výsledný čas],1))</f>
        <v>32</v>
      </c>
    </row>
    <row r="28" spans="1:12" x14ac:dyDescent="0.25">
      <c r="A28" s="9">
        <v>103</v>
      </c>
      <c r="B28" s="9" t="s">
        <v>238</v>
      </c>
      <c r="C28" s="9">
        <v>1984</v>
      </c>
      <c r="D28" s="9" t="s">
        <v>70</v>
      </c>
      <c r="E28" s="10" t="s">
        <v>20</v>
      </c>
      <c r="F28" s="11">
        <v>1.2037037037037041E-2</v>
      </c>
      <c r="G28" s="11">
        <f>VLOOKUP(Tabulka16[[#This Row],[startovní číslo]],Tabulka13[],5,0)+$O$1</f>
        <v>2.3009259259259257E-2</v>
      </c>
      <c r="H2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1.0972222222222217E-2</v>
      </c>
      <c r="I28" s="13" t="str">
        <f>IF(Tabulka16[[#This Row],[Pohlaví M/Z]]="Z",VLOOKUP(Tabulka16[[#This Row],[Ročník]],Tabulka3[],2,0),VLOOKUP(Tabulka16[[#This Row],[Ročník]],Tabulka3[],3,0))</f>
        <v>M20</v>
      </c>
      <c r="J28" s="8">
        <f>IF(Tabulka16[[#This Row],[výsledný čas]]="","",COUNTIFS(Tabulka16[Kategorie],Tabulka16[[#This Row],[Kategorie]],Tabulka16[výsledný čas],"&lt;"&amp;Tabulka16[[#This Row],[výsledný čas]],Tabulka16[výsledný čas],"&lt;&gt;")+1)</f>
        <v>18</v>
      </c>
      <c r="K28" s="8">
        <f>IF(Tabulka16[[#This Row],[výsledný čas]]="","",COUNTIFS(Tabulka16[Pohlaví M/Z],Tabulka16[[#This Row],[Pohlaví M/Z]],Tabulka16[výsledný čas],"&lt;"&amp;Tabulka16[[#This Row],[výsledný čas]],Tabulka16[výsledný čas],"&lt;&gt;")+1)</f>
        <v>33</v>
      </c>
      <c r="L28" s="8">
        <f>IF(ISERROR(RANK(Tabulka16[[#This Row],[výsledný čas]],Tabulka16[výsledný čas],1)),"",RANK(Tabulka16[[#This Row],[výsledný čas]],Tabulka16[výsledný čas],1))</f>
        <v>34</v>
      </c>
    </row>
    <row r="29" spans="1:12" x14ac:dyDescent="0.25">
      <c r="A29" s="9">
        <v>83</v>
      </c>
      <c r="B29" s="9" t="s">
        <v>241</v>
      </c>
      <c r="C29" s="9">
        <v>1982</v>
      </c>
      <c r="D29" s="9" t="s">
        <v>311</v>
      </c>
      <c r="E29" s="10" t="s">
        <v>20</v>
      </c>
      <c r="F29" s="11">
        <f>P$1*A:A</f>
        <v>9.6064814814814815E-3</v>
      </c>
      <c r="G29" s="11">
        <f>VLOOKUP(Tabulka16[[#This Row],[startovní číslo]],Tabulka13[],5,0)+$O$1</f>
        <v>2.0601851851851854E-2</v>
      </c>
      <c r="H2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1.0995370370370372E-2</v>
      </c>
      <c r="I29" s="13" t="str">
        <f>IF(Tabulka16[[#This Row],[Pohlaví M/Z]]="Z",VLOOKUP(Tabulka16[[#This Row],[Ročník]],Tabulka3[],2,0),VLOOKUP(Tabulka16[[#This Row],[Ročník]],Tabulka3[],3,0))</f>
        <v>M20</v>
      </c>
      <c r="J29" s="8">
        <f>IF(Tabulka16[[#This Row],[výsledný čas]]="","",COUNTIFS(Tabulka16[Kategorie],Tabulka16[[#This Row],[Kategorie]],Tabulka16[výsledný čas],"&lt;"&amp;Tabulka16[[#This Row],[výsledný čas]],Tabulka16[výsledný čas],"&lt;&gt;")+1)</f>
        <v>19</v>
      </c>
      <c r="K29" s="8">
        <f>IF(Tabulka16[[#This Row],[výsledný čas]]="","",COUNTIFS(Tabulka16[Pohlaví M/Z],Tabulka16[[#This Row],[Pohlaví M/Z]],Tabulka16[výsledný čas],"&lt;"&amp;Tabulka16[[#This Row],[výsledný čas]],Tabulka16[výsledný čas],"&lt;&gt;")+1)</f>
        <v>34</v>
      </c>
      <c r="L29" s="8">
        <f>IF(ISERROR(RANK(Tabulka16[[#This Row],[výsledný čas]],Tabulka16[výsledný čas],1)),"",RANK(Tabulka16[[#This Row],[výsledný čas]],Tabulka16[výsledný čas],1))</f>
        <v>35</v>
      </c>
    </row>
    <row r="30" spans="1:12" x14ac:dyDescent="0.25">
      <c r="A30" s="9">
        <v>37</v>
      </c>
      <c r="B30" s="9" t="s">
        <v>219</v>
      </c>
      <c r="C30" s="9">
        <v>1980</v>
      </c>
      <c r="D30" s="9" t="s">
        <v>175</v>
      </c>
      <c r="E30" s="10" t="s">
        <v>20</v>
      </c>
      <c r="F30" s="11">
        <v>4.2824074074074101E-3</v>
      </c>
      <c r="G30" s="11">
        <f>VLOOKUP(Tabulka16[[#This Row],[startovní číslo]],Tabulka13[],5,0)+$O$1</f>
        <v>1.5335648148148147E-2</v>
      </c>
      <c r="H3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1.1053240740740737E-2</v>
      </c>
      <c r="I30" s="13" t="str">
        <f>IF(Tabulka16[[#This Row],[Pohlaví M/Z]]="Z",VLOOKUP(Tabulka16[[#This Row],[Ročník]],Tabulka3[],2,0),VLOOKUP(Tabulka16[[#This Row],[Ročník]],Tabulka3[],3,0))</f>
        <v>M20</v>
      </c>
      <c r="J30" s="8">
        <f>IF(Tabulka16[[#This Row],[výsledný čas]]="","",COUNTIFS(Tabulka16[Kategorie],Tabulka16[[#This Row],[Kategorie]],Tabulka16[výsledný čas],"&lt;"&amp;Tabulka16[[#This Row],[výsledný čas]],Tabulka16[výsledný čas],"&lt;&gt;")+1)</f>
        <v>20</v>
      </c>
      <c r="K30" s="8">
        <f>IF(Tabulka16[[#This Row],[výsledný čas]]="","",COUNTIFS(Tabulka16[Pohlaví M/Z],Tabulka16[[#This Row],[Pohlaví M/Z]],Tabulka16[výsledný čas],"&lt;"&amp;Tabulka16[[#This Row],[výsledný čas]],Tabulka16[výsledný čas],"&lt;&gt;")+1)</f>
        <v>36</v>
      </c>
      <c r="L30" s="8">
        <f>IF(ISERROR(RANK(Tabulka16[[#This Row],[výsledný čas]],Tabulka16[výsledný čas],1)),"",RANK(Tabulka16[[#This Row],[výsledný čas]],Tabulka16[výsledný čas],1))</f>
        <v>37</v>
      </c>
    </row>
    <row r="31" spans="1:12" x14ac:dyDescent="0.25">
      <c r="A31" s="9">
        <v>117</v>
      </c>
      <c r="B31" s="9" t="s">
        <v>247</v>
      </c>
      <c r="C31" s="9">
        <v>1981</v>
      </c>
      <c r="D31" s="9" t="s">
        <v>345</v>
      </c>
      <c r="E31" s="10" t="s">
        <v>20</v>
      </c>
      <c r="F31" s="11">
        <v>1.365740740740734E-2</v>
      </c>
      <c r="G31" s="11">
        <f>VLOOKUP(Tabulka16[[#This Row],[startovní číslo]],Tabulka13[],5,0)+$O$1</f>
        <v>2.4849537037037035E-2</v>
      </c>
      <c r="H3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1.1192129629629694E-2</v>
      </c>
      <c r="I31" s="13" t="str">
        <f>IF(Tabulka16[[#This Row],[Pohlaví M/Z]]="Z",VLOOKUP(Tabulka16[[#This Row],[Ročník]],Tabulka3[],2,0),VLOOKUP(Tabulka16[[#This Row],[Ročník]],Tabulka3[],3,0))</f>
        <v>M20</v>
      </c>
      <c r="J31" s="8">
        <f>IF(Tabulka16[[#This Row],[výsledný čas]]="","",COUNTIFS(Tabulka16[Kategorie],Tabulka16[[#This Row],[Kategorie]],Tabulka16[výsledný čas],"&lt;"&amp;Tabulka16[[#This Row],[výsledný čas]],Tabulka16[výsledný čas],"&lt;&gt;")+1)</f>
        <v>21</v>
      </c>
      <c r="K31" s="8">
        <f>IF(Tabulka16[[#This Row],[výsledný čas]]="","",COUNTIFS(Tabulka16[Pohlaví M/Z],Tabulka16[[#This Row],[Pohlaví M/Z]],Tabulka16[výsledný čas],"&lt;"&amp;Tabulka16[[#This Row],[výsledný čas]],Tabulka16[výsledný čas],"&lt;&gt;")+1)</f>
        <v>40</v>
      </c>
      <c r="L31" s="8">
        <f>IF(ISERROR(RANK(Tabulka16[[#This Row],[výsledný čas]],Tabulka16[výsledný čas],1)),"",RANK(Tabulka16[[#This Row],[výsledný čas]],Tabulka16[výsledný čas],1))</f>
        <v>41</v>
      </c>
    </row>
    <row r="32" spans="1:12" x14ac:dyDescent="0.25">
      <c r="A32" s="9">
        <v>62</v>
      </c>
      <c r="B32" s="9" t="s">
        <v>61</v>
      </c>
      <c r="C32" s="9">
        <v>1979</v>
      </c>
      <c r="D32" s="9" t="s">
        <v>62</v>
      </c>
      <c r="E32" s="10" t="s">
        <v>20</v>
      </c>
      <c r="F32" s="11">
        <f>P$1*A:A</f>
        <v>7.175925925925925E-3</v>
      </c>
      <c r="G32" s="11">
        <f>VLOOKUP(Tabulka16[[#This Row],[startovní číslo]],Tabulka13[],5,0)+$O$1</f>
        <v>1.8425925925925925E-2</v>
      </c>
      <c r="H3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1.125E-2</v>
      </c>
      <c r="I32" s="13" t="str">
        <f>IF(Tabulka16[[#This Row],[Pohlaví M/Z]]="Z",VLOOKUP(Tabulka16[[#This Row],[Ročník]],Tabulka3[],2,0),VLOOKUP(Tabulka16[[#This Row],[Ročník]],Tabulka3[],3,0))</f>
        <v>M20</v>
      </c>
      <c r="J32" s="8">
        <f>IF(Tabulka16[[#This Row],[výsledný čas]]="","",COUNTIFS(Tabulka16[Kategorie],Tabulka16[[#This Row],[Kategorie]],Tabulka16[výsledný čas],"&lt;"&amp;Tabulka16[[#This Row],[výsledný čas]],Tabulka16[výsledný čas],"&lt;&gt;")+1)</f>
        <v>22</v>
      </c>
      <c r="K32" s="8">
        <f>IF(Tabulka16[[#This Row],[výsledný čas]]="","",COUNTIFS(Tabulka16[Pohlaví M/Z],Tabulka16[[#This Row],[Pohlaví M/Z]],Tabulka16[výsledný čas],"&lt;"&amp;Tabulka16[[#This Row],[výsledný čas]],Tabulka16[výsledný čas],"&lt;&gt;")+1)</f>
        <v>41</v>
      </c>
      <c r="L32" s="8">
        <f>IF(ISERROR(RANK(Tabulka16[[#This Row],[výsledný čas]],Tabulka16[výsledný čas],1)),"",RANK(Tabulka16[[#This Row],[výsledný čas]],Tabulka16[výsledný čas],1))</f>
        <v>43</v>
      </c>
    </row>
    <row r="33" spans="1:12" x14ac:dyDescent="0.25">
      <c r="A33" s="9">
        <v>10</v>
      </c>
      <c r="B33" s="9" t="s">
        <v>310</v>
      </c>
      <c r="C33" s="9">
        <v>1986</v>
      </c>
      <c r="D33" s="9" t="s">
        <v>274</v>
      </c>
      <c r="E33" s="10" t="s">
        <v>20</v>
      </c>
      <c r="F33" s="11">
        <v>1.1574074074074099E-3</v>
      </c>
      <c r="G33" s="11">
        <f>VLOOKUP(Tabulka16[[#This Row],[startovní číslo]],Tabulka13[],5,0)+$O$1</f>
        <v>1.283564814814815E-2</v>
      </c>
      <c r="H3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1.1678240740740739E-2</v>
      </c>
      <c r="I33" s="13" t="str">
        <f>IF(Tabulka16[[#This Row],[Pohlaví M/Z]]="Z",VLOOKUP(Tabulka16[[#This Row],[Ročník]],Tabulka3[],2,0),VLOOKUP(Tabulka16[[#This Row],[Ročník]],Tabulka3[],3,0))</f>
        <v>M20</v>
      </c>
      <c r="J33" s="8">
        <f>IF(Tabulka16[[#This Row],[výsledný čas]]="","",COUNTIFS(Tabulka16[Kategorie],Tabulka16[[#This Row],[Kategorie]],Tabulka16[výsledný čas],"&lt;"&amp;Tabulka16[[#This Row],[výsledný čas]],Tabulka16[výsledný čas],"&lt;&gt;")+1)</f>
        <v>23</v>
      </c>
      <c r="K33" s="8">
        <f>IF(Tabulka16[[#This Row],[výsledný čas]]="","",COUNTIFS(Tabulka16[Pohlaví M/Z],Tabulka16[[#This Row],[Pohlaví M/Z]],Tabulka16[výsledný čas],"&lt;"&amp;Tabulka16[[#This Row],[výsledný čas]],Tabulka16[výsledný čas],"&lt;&gt;")+1)</f>
        <v>45</v>
      </c>
      <c r="L33" s="8">
        <f>IF(ISERROR(RANK(Tabulka16[[#This Row],[výsledný čas]],Tabulka16[výsledný čas],1)),"",RANK(Tabulka16[[#This Row],[výsledný čas]],Tabulka16[výsledný čas],1))</f>
        <v>50</v>
      </c>
    </row>
    <row r="34" spans="1:12" x14ac:dyDescent="0.25">
      <c r="A34" s="9">
        <v>91</v>
      </c>
      <c r="B34" s="9" t="s">
        <v>332</v>
      </c>
      <c r="C34" s="9">
        <v>1984</v>
      </c>
      <c r="D34" s="9" t="s">
        <v>333</v>
      </c>
      <c r="E34" s="10" t="s">
        <v>20</v>
      </c>
      <c r="F34" s="11">
        <v>1.0648148148148141E-2</v>
      </c>
      <c r="G34" s="11">
        <f>VLOOKUP(Tabulka16[[#This Row],[startovní číslo]],Tabulka13[],5,0)+$O$1</f>
        <v>2.2581018518518518E-2</v>
      </c>
      <c r="H3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1.1932870370370377E-2</v>
      </c>
      <c r="I34" s="13" t="str">
        <f>IF(Tabulka16[[#This Row],[Pohlaví M/Z]]="Z",VLOOKUP(Tabulka16[[#This Row],[Ročník]],Tabulka3[],2,0),VLOOKUP(Tabulka16[[#This Row],[Ročník]],Tabulka3[],3,0))</f>
        <v>M20</v>
      </c>
      <c r="J34" s="8">
        <f>IF(Tabulka16[[#This Row],[výsledný čas]]="","",COUNTIFS(Tabulka16[Kategorie],Tabulka16[[#This Row],[Kategorie]],Tabulka16[výsledný čas],"&lt;"&amp;Tabulka16[[#This Row],[výsledný čas]],Tabulka16[výsledný čas],"&lt;&gt;")+1)</f>
        <v>24</v>
      </c>
      <c r="K34" s="8">
        <f>IF(Tabulka16[[#This Row],[výsledný čas]]="","",COUNTIFS(Tabulka16[Pohlaví M/Z],Tabulka16[[#This Row],[Pohlaví M/Z]],Tabulka16[výsledný čas],"&lt;"&amp;Tabulka16[[#This Row],[výsledný čas]],Tabulka16[výsledný čas],"&lt;&gt;")+1)</f>
        <v>47</v>
      </c>
      <c r="L34" s="8">
        <f>IF(ISERROR(RANK(Tabulka16[[#This Row],[výsledný čas]],Tabulka16[výsledný čas],1)),"",RANK(Tabulka16[[#This Row],[výsledný čas]],Tabulka16[výsledný čas],1))</f>
        <v>55</v>
      </c>
    </row>
    <row r="35" spans="1:12" x14ac:dyDescent="0.25">
      <c r="A35" s="9">
        <v>14</v>
      </c>
      <c r="B35" s="9" t="s">
        <v>78</v>
      </c>
      <c r="C35" s="9">
        <v>1976</v>
      </c>
      <c r="D35" s="9" t="s">
        <v>297</v>
      </c>
      <c r="E35" s="10" t="s">
        <v>20</v>
      </c>
      <c r="F35" s="11">
        <v>1.6203703703703701E-3</v>
      </c>
      <c r="G35" s="11">
        <f>VLOOKUP(Tabulka16[[#This Row],[startovní číslo]],Tabulka13[],5,0)+$O$1</f>
        <v>1.119212962962963E-2</v>
      </c>
      <c r="H3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9.571759259259259E-3</v>
      </c>
      <c r="I35" s="13" t="str">
        <f>IF(Tabulka16[[#This Row],[Pohlaví M/Z]]="Z",VLOOKUP(Tabulka16[[#This Row],[Ročník]],Tabulka3[],2,0),VLOOKUP(Tabulka16[[#This Row],[Ročník]],Tabulka3[],3,0))</f>
        <v>M40</v>
      </c>
      <c r="J35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35" s="8">
        <f>IF(Tabulka16[[#This Row],[výsledný čas]]="","",COUNTIFS(Tabulka16[Pohlaví M/Z],Tabulka16[[#This Row],[Pohlaví M/Z]],Tabulka16[výsledný čas],"&lt;"&amp;Tabulka16[[#This Row],[výsledný čas]],Tabulka16[výsledný čas],"&lt;&gt;")+1)</f>
        <v>9</v>
      </c>
      <c r="L35" s="8">
        <f>IF(ISERROR(RANK(Tabulka16[[#This Row],[výsledný čas]],Tabulka16[výsledný čas],1)),"",RANK(Tabulka16[[#This Row],[výsledný čas]],Tabulka16[výsledný čas],1))</f>
        <v>9</v>
      </c>
    </row>
    <row r="36" spans="1:12" x14ac:dyDescent="0.25">
      <c r="A36" s="9">
        <v>81</v>
      </c>
      <c r="B36" s="9" t="s">
        <v>291</v>
      </c>
      <c r="C36" s="9">
        <v>1977</v>
      </c>
      <c r="D36" s="9" t="s">
        <v>292</v>
      </c>
      <c r="E36" s="10" t="s">
        <v>20</v>
      </c>
      <c r="F36" s="11">
        <f>P$1*A:A</f>
        <v>9.3749999999999997E-3</v>
      </c>
      <c r="G36" s="11">
        <f>VLOOKUP(Tabulka16[[#This Row],[startovní číslo]],Tabulka13[],5,0)+$O$1</f>
        <v>1.9351851851851853E-2</v>
      </c>
      <c r="H3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9.9768518518518531E-3</v>
      </c>
      <c r="I36" s="13" t="str">
        <f>IF(Tabulka16[[#This Row],[Pohlaví M/Z]]="Z",VLOOKUP(Tabulka16[[#This Row],[Ročník]],Tabulka3[],2,0),VLOOKUP(Tabulka16[[#This Row],[Ročník]],Tabulka3[],3,0))</f>
        <v>M40</v>
      </c>
      <c r="J36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36" s="8">
        <f>IF(Tabulka16[[#This Row],[výsledný čas]]="","",COUNTIFS(Tabulka16[Pohlaví M/Z],Tabulka16[[#This Row],[Pohlaví M/Z]],Tabulka16[výsledný čas],"&lt;"&amp;Tabulka16[[#This Row],[výsledný čas]],Tabulka16[výsledný čas],"&lt;&gt;")+1)</f>
        <v>11</v>
      </c>
      <c r="L36" s="8">
        <f>IF(ISERROR(RANK(Tabulka16[[#This Row],[výsledný čas]],Tabulka16[výsledný čas],1)),"",RANK(Tabulka16[[#This Row],[výsledný čas]],Tabulka16[výsledný čas],1))</f>
        <v>12</v>
      </c>
    </row>
    <row r="37" spans="1:12" x14ac:dyDescent="0.25">
      <c r="A37" s="9">
        <v>74</v>
      </c>
      <c r="B37" s="9" t="s">
        <v>326</v>
      </c>
      <c r="C37" s="9">
        <v>1970</v>
      </c>
      <c r="D37" s="9" t="s">
        <v>327</v>
      </c>
      <c r="E37" s="10" t="s">
        <v>20</v>
      </c>
      <c r="F37" s="11">
        <f>P$1*A:A</f>
        <v>8.5648148148148133E-3</v>
      </c>
      <c r="G37" s="11">
        <f>VLOOKUP(Tabulka16[[#This Row],[startovní číslo]],Tabulka13[],5,0)+$O$1</f>
        <v>1.8634259259259257E-2</v>
      </c>
      <c r="H3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1.0069444444444443E-2</v>
      </c>
      <c r="I37" s="13" t="str">
        <f>IF(Tabulka16[[#This Row],[Pohlaví M/Z]]="Z",VLOOKUP(Tabulka16[[#This Row],[Ročník]],Tabulka3[],2,0),VLOOKUP(Tabulka16[[#This Row],[Ročník]],Tabulka3[],3,0))</f>
        <v>M40</v>
      </c>
      <c r="J37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37" s="8">
        <f>IF(Tabulka16[[#This Row],[výsledný čas]]="","",COUNTIFS(Tabulka16[Pohlaví M/Z],Tabulka16[[#This Row],[Pohlaví M/Z]],Tabulka16[výsledný čas],"&lt;"&amp;Tabulka16[[#This Row],[výsledný čas]],Tabulka16[výsledný čas],"&lt;&gt;")+1)</f>
        <v>12</v>
      </c>
      <c r="L37" s="8">
        <f>IF(ISERROR(RANK(Tabulka16[[#This Row],[výsledný čas]],Tabulka16[výsledný čas],1)),"",RANK(Tabulka16[[#This Row],[výsledný čas]],Tabulka16[výsledný čas],1))</f>
        <v>13</v>
      </c>
    </row>
    <row r="38" spans="1:12" x14ac:dyDescent="0.25">
      <c r="A38" s="9">
        <v>109</v>
      </c>
      <c r="B38" s="9" t="s">
        <v>392</v>
      </c>
      <c r="C38" s="9">
        <v>1976</v>
      </c>
      <c r="D38" s="9" t="s">
        <v>393</v>
      </c>
      <c r="E38" s="10" t="s">
        <v>20</v>
      </c>
      <c r="F38" s="11">
        <v>1.2731481481481441E-2</v>
      </c>
      <c r="G38" s="11">
        <f>VLOOKUP(Tabulka16[[#This Row],[startovní číslo]],Tabulka13[],5,0)+$O$1</f>
        <v>2.2800925925925929E-2</v>
      </c>
      <c r="H3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1.0069444444444488E-2</v>
      </c>
      <c r="I38" s="13" t="str">
        <f>IF(Tabulka16[[#This Row],[Pohlaví M/Z]]="Z",VLOOKUP(Tabulka16[[#This Row],[Ročník]],Tabulka3[],2,0),VLOOKUP(Tabulka16[[#This Row],[Ročník]],Tabulka3[],3,0))</f>
        <v>M40</v>
      </c>
      <c r="J38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38" s="8">
        <f>IF(Tabulka16[[#This Row],[výsledný čas]]="","",COUNTIFS(Tabulka16[Pohlaví M/Z],Tabulka16[[#This Row],[Pohlaví M/Z]],Tabulka16[výsledný čas],"&lt;"&amp;Tabulka16[[#This Row],[výsledný čas]],Tabulka16[výsledný čas],"&lt;&gt;")+1)</f>
        <v>13</v>
      </c>
      <c r="L38" s="8">
        <f>IF(ISERROR(RANK(Tabulka16[[#This Row],[výsledný čas]],Tabulka16[výsledný čas],1)),"",RANK(Tabulka16[[#This Row],[výsledný čas]],Tabulka16[výsledný čas],1))</f>
        <v>14</v>
      </c>
    </row>
    <row r="39" spans="1:12" x14ac:dyDescent="0.25">
      <c r="A39" s="9">
        <v>86</v>
      </c>
      <c r="B39" s="9" t="s">
        <v>84</v>
      </c>
      <c r="C39" s="9">
        <v>1975</v>
      </c>
      <c r="D39" s="9" t="s">
        <v>85</v>
      </c>
      <c r="E39" s="10" t="s">
        <v>20</v>
      </c>
      <c r="F39" s="11">
        <v>1.0069444444444442E-2</v>
      </c>
      <c r="G39" s="11">
        <f>VLOOKUP(Tabulka16[[#This Row],[startovní číslo]],Tabulka13[],5,0)+$O$1</f>
        <v>2.0393518518518519E-2</v>
      </c>
      <c r="H3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1.0324074074074078E-2</v>
      </c>
      <c r="I39" s="13" t="str">
        <f>IF(Tabulka16[[#This Row],[Pohlaví M/Z]]="Z",VLOOKUP(Tabulka16[[#This Row],[Ročník]],Tabulka3[],2,0),VLOOKUP(Tabulka16[[#This Row],[Ročník]],Tabulka3[],3,0))</f>
        <v>M40</v>
      </c>
      <c r="J39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39" s="8">
        <f>IF(Tabulka16[[#This Row],[výsledný čas]]="","",COUNTIFS(Tabulka16[Pohlaví M/Z],Tabulka16[[#This Row],[Pohlaví M/Z]],Tabulka16[výsledný čas],"&lt;"&amp;Tabulka16[[#This Row],[výsledný čas]],Tabulka16[výsledný čas],"&lt;&gt;")+1)</f>
        <v>17</v>
      </c>
      <c r="L39" s="8">
        <f>IF(ISERROR(RANK(Tabulka16[[#This Row],[výsledný čas]],Tabulka16[výsledný čas],1)),"",RANK(Tabulka16[[#This Row],[výsledný čas]],Tabulka16[výsledný čas],1))</f>
        <v>18</v>
      </c>
    </row>
    <row r="40" spans="1:12" x14ac:dyDescent="0.25">
      <c r="A40" s="9">
        <v>75</v>
      </c>
      <c r="B40" s="9" t="s">
        <v>298</v>
      </c>
      <c r="C40" s="9">
        <v>1977</v>
      </c>
      <c r="D40" s="9" t="s">
        <v>191</v>
      </c>
      <c r="E40" s="10" t="s">
        <v>20</v>
      </c>
      <c r="F40" s="11">
        <f>P$1*A:A</f>
        <v>8.6805555555555542E-3</v>
      </c>
      <c r="G40" s="11">
        <f>VLOOKUP(Tabulka16[[#This Row],[startovní číslo]],Tabulka13[],5,0)+$O$1</f>
        <v>1.9189814814814816E-2</v>
      </c>
      <c r="H4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1.0509259259259262E-2</v>
      </c>
      <c r="I40" s="13" t="str">
        <f>IF(Tabulka16[[#This Row],[Pohlaví M/Z]]="Z",VLOOKUP(Tabulka16[[#This Row],[Ročník]],Tabulka3[],2,0),VLOOKUP(Tabulka16[[#This Row],[Ročník]],Tabulka3[],3,0))</f>
        <v>M40</v>
      </c>
      <c r="J40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40" s="8">
        <f>IF(Tabulka16[[#This Row],[výsledný čas]]="","",COUNTIFS(Tabulka16[Pohlaví M/Z],Tabulka16[[#This Row],[Pohlaví M/Z]],Tabulka16[výsledný čas],"&lt;"&amp;Tabulka16[[#This Row],[výsledný čas]],Tabulka16[výsledný čas],"&lt;&gt;")+1)</f>
        <v>21</v>
      </c>
      <c r="L40" s="8">
        <f>IF(ISERROR(RANK(Tabulka16[[#This Row],[výsledný čas]],Tabulka16[výsledný čas],1)),"",RANK(Tabulka16[[#This Row],[výsledný čas]],Tabulka16[výsledný čas],1))</f>
        <v>22</v>
      </c>
    </row>
    <row r="41" spans="1:12" x14ac:dyDescent="0.25">
      <c r="A41" s="9">
        <v>115</v>
      </c>
      <c r="B41" s="9" t="s">
        <v>295</v>
      </c>
      <c r="C41" s="9">
        <v>1971</v>
      </c>
      <c r="D41" s="9" t="s">
        <v>296</v>
      </c>
      <c r="E41" s="10" t="s">
        <v>20</v>
      </c>
      <c r="F41" s="11">
        <v>1.3425925925925841E-2</v>
      </c>
      <c r="G41" s="11">
        <f>VLOOKUP(Tabulka16[[#This Row],[startovní číslo]],Tabulka13[],5,0)+$O$1</f>
        <v>2.4131944444444445E-2</v>
      </c>
      <c r="H4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1.0706018518518604E-2</v>
      </c>
      <c r="I41" s="13" t="str">
        <f>IF(Tabulka16[[#This Row],[Pohlaví M/Z]]="Z",VLOOKUP(Tabulka16[[#This Row],[Ročník]],Tabulka3[],2,0),VLOOKUP(Tabulka16[[#This Row],[Ročník]],Tabulka3[],3,0))</f>
        <v>M40</v>
      </c>
      <c r="J41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41" s="8">
        <f>IF(Tabulka16[[#This Row],[výsledný čas]]="","",COUNTIFS(Tabulka16[Pohlaví M/Z],Tabulka16[[#This Row],[Pohlaví M/Z]],Tabulka16[výsledný čas],"&lt;"&amp;Tabulka16[[#This Row],[výsledný čas]],Tabulka16[výsledný čas],"&lt;&gt;")+1)</f>
        <v>27</v>
      </c>
      <c r="L41" s="8">
        <f>IF(ISERROR(RANK(Tabulka16[[#This Row],[výsledný čas]],Tabulka16[výsledný čas],1)),"",RANK(Tabulka16[[#This Row],[výsledný čas]],Tabulka16[výsledný čas],1))</f>
        <v>28</v>
      </c>
    </row>
    <row r="42" spans="1:12" x14ac:dyDescent="0.25">
      <c r="A42" s="9">
        <v>97</v>
      </c>
      <c r="B42" s="9" t="s">
        <v>387</v>
      </c>
      <c r="C42" s="9">
        <v>1975</v>
      </c>
      <c r="D42" s="9" t="s">
        <v>388</v>
      </c>
      <c r="E42" s="10" t="s">
        <v>20</v>
      </c>
      <c r="F42" s="11">
        <v>1.1342592592592541E-2</v>
      </c>
      <c r="G42" s="11">
        <f>VLOOKUP(Tabulka16[[#This Row],[startovní číslo]],Tabulka13[],5,0)+$O$1</f>
        <v>2.2152777777777775E-2</v>
      </c>
      <c r="H4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1.0810185185185233E-2</v>
      </c>
      <c r="I42" s="13" t="str">
        <f>IF(Tabulka16[[#This Row],[Pohlaví M/Z]]="Z",VLOOKUP(Tabulka16[[#This Row],[Ročník]],Tabulka3[],2,0),VLOOKUP(Tabulka16[[#This Row],[Ročník]],Tabulka3[],3,0))</f>
        <v>M40</v>
      </c>
      <c r="J42" s="8">
        <f>IF(Tabulka16[[#This Row],[výsledný čas]]="","",COUNTIFS(Tabulka16[Kategorie],Tabulka16[[#This Row],[Kategorie]],Tabulka16[výsledný čas],"&lt;"&amp;Tabulka16[[#This Row],[výsledný čas]],Tabulka16[výsledný čas],"&lt;&gt;")+1)</f>
        <v>8</v>
      </c>
      <c r="K42" s="8">
        <f>IF(Tabulka16[[#This Row],[výsledný čas]]="","",COUNTIFS(Tabulka16[Pohlaví M/Z],Tabulka16[[#This Row],[Pohlaví M/Z]],Tabulka16[výsledný čas],"&lt;"&amp;Tabulka16[[#This Row],[výsledný čas]],Tabulka16[výsledný čas],"&lt;&gt;")+1)</f>
        <v>30</v>
      </c>
      <c r="L42" s="8">
        <f>IF(ISERROR(RANK(Tabulka16[[#This Row],[výsledný čas]],Tabulka16[výsledný čas],1)),"",RANK(Tabulka16[[#This Row],[výsledný čas]],Tabulka16[výsledný čas],1))</f>
        <v>31</v>
      </c>
    </row>
    <row r="43" spans="1:12" x14ac:dyDescent="0.25">
      <c r="A43" s="9">
        <v>64</v>
      </c>
      <c r="B43" s="9" t="s">
        <v>90</v>
      </c>
      <c r="C43" s="9">
        <v>1970</v>
      </c>
      <c r="D43" s="9" t="s">
        <v>303</v>
      </c>
      <c r="E43" s="10" t="s">
        <v>20</v>
      </c>
      <c r="F43" s="11">
        <f>P$1*A:A</f>
        <v>7.4074074074074068E-3</v>
      </c>
      <c r="G43" s="11">
        <f>VLOOKUP(Tabulka16[[#This Row],[startovní číslo]],Tabulka13[],5,0)+$O$1</f>
        <v>1.8530092592592595E-2</v>
      </c>
      <c r="H4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1.1122685185185187E-2</v>
      </c>
      <c r="I43" s="13" t="str">
        <f>IF(Tabulka16[[#This Row],[Pohlaví M/Z]]="Z",VLOOKUP(Tabulka16[[#This Row],[Ročník]],Tabulka3[],2,0),VLOOKUP(Tabulka16[[#This Row],[Ročník]],Tabulka3[],3,0))</f>
        <v>M40</v>
      </c>
      <c r="J43" s="8">
        <f>IF(Tabulka16[[#This Row],[výsledný čas]]="","",COUNTIFS(Tabulka16[Kategorie],Tabulka16[[#This Row],[Kategorie]],Tabulka16[výsledný čas],"&lt;"&amp;Tabulka16[[#This Row],[výsledný čas]],Tabulka16[výsledný čas],"&lt;&gt;")+1)</f>
        <v>9</v>
      </c>
      <c r="K43" s="8">
        <f>IF(Tabulka16[[#This Row],[výsledný čas]]="","",COUNTIFS(Tabulka16[Pohlaví M/Z],Tabulka16[[#This Row],[Pohlaví M/Z]],Tabulka16[výsledný čas],"&lt;"&amp;Tabulka16[[#This Row],[výsledný čas]],Tabulka16[výsledný čas],"&lt;&gt;")+1)</f>
        <v>38</v>
      </c>
      <c r="L43" s="8">
        <f>IF(ISERROR(RANK(Tabulka16[[#This Row],[výsledný čas]],Tabulka16[výsledný čas],1)),"",RANK(Tabulka16[[#This Row],[výsledný čas]],Tabulka16[výsledný čas],1))</f>
        <v>39</v>
      </c>
    </row>
    <row r="44" spans="1:12" x14ac:dyDescent="0.25">
      <c r="A44" s="9">
        <v>68</v>
      </c>
      <c r="B44" s="9" t="s">
        <v>93</v>
      </c>
      <c r="C44" s="9">
        <v>1971</v>
      </c>
      <c r="D44" s="9" t="s">
        <v>279</v>
      </c>
      <c r="E44" s="10" t="s">
        <v>20</v>
      </c>
      <c r="F44" s="11">
        <f>P$1*A:A</f>
        <v>7.8703703703703696E-3</v>
      </c>
      <c r="G44" s="11">
        <f>VLOOKUP(Tabulka16[[#This Row],[startovní číslo]],Tabulka13[],5,0)+$O$1</f>
        <v>2.0046296296296295E-2</v>
      </c>
      <c r="H4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1.2175925925925925E-2</v>
      </c>
      <c r="I44" s="13" t="str">
        <f>IF(Tabulka16[[#This Row],[Pohlaví M/Z]]="Z",VLOOKUP(Tabulka16[[#This Row],[Ročník]],Tabulka3[],2,0),VLOOKUP(Tabulka16[[#This Row],[Ročník]],Tabulka3[],3,0))</f>
        <v>M40</v>
      </c>
      <c r="J44" s="8">
        <f>IF(Tabulka16[[#This Row],[výsledný čas]]="","",COUNTIFS(Tabulka16[Kategorie],Tabulka16[[#This Row],[Kategorie]],Tabulka16[výsledný čas],"&lt;"&amp;Tabulka16[[#This Row],[výsledný čas]],Tabulka16[výsledný čas],"&lt;&gt;")+1)</f>
        <v>10</v>
      </c>
      <c r="K44" s="8">
        <f>IF(Tabulka16[[#This Row],[výsledný čas]]="","",COUNTIFS(Tabulka16[Pohlaví M/Z],Tabulka16[[#This Row],[Pohlaví M/Z]],Tabulka16[výsledný čas],"&lt;"&amp;Tabulka16[[#This Row],[výsledný čas]],Tabulka16[výsledný čas],"&lt;&gt;")+1)</f>
        <v>49</v>
      </c>
      <c r="L44" s="8">
        <f>IF(ISERROR(RANK(Tabulka16[[#This Row],[výsledný čas]],Tabulka16[výsledný čas],1)),"",RANK(Tabulka16[[#This Row],[výsledný čas]],Tabulka16[výsledný čas],1))</f>
        <v>58</v>
      </c>
    </row>
    <row r="45" spans="1:12" x14ac:dyDescent="0.25">
      <c r="A45" s="9">
        <v>88</v>
      </c>
      <c r="B45" s="9" t="s">
        <v>92</v>
      </c>
      <c r="C45" s="9">
        <v>1975</v>
      </c>
      <c r="D45" s="9" t="s">
        <v>191</v>
      </c>
      <c r="E45" s="10" t="s">
        <v>20</v>
      </c>
      <c r="F45" s="11">
        <v>1.030092592592584E-2</v>
      </c>
      <c r="G45" s="11">
        <f>VLOOKUP(Tabulka16[[#This Row],[startovní číslo]],Tabulka13[],5,0)+$O$1</f>
        <v>2.2638888888888889E-2</v>
      </c>
      <c r="H4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1.2337962962963049E-2</v>
      </c>
      <c r="I45" s="13" t="str">
        <f>IF(Tabulka16[[#This Row],[Pohlaví M/Z]]="Z",VLOOKUP(Tabulka16[[#This Row],[Ročník]],Tabulka3[],2,0),VLOOKUP(Tabulka16[[#This Row],[Ročník]],Tabulka3[],3,0))</f>
        <v>M40</v>
      </c>
      <c r="J45" s="8">
        <f>IF(Tabulka16[[#This Row],[výsledný čas]]="","",COUNTIFS(Tabulka16[Kategorie],Tabulka16[[#This Row],[Kategorie]],Tabulka16[výsledný čas],"&lt;"&amp;Tabulka16[[#This Row],[výsledný čas]],Tabulka16[výsledný čas],"&lt;&gt;")+1)</f>
        <v>11</v>
      </c>
      <c r="K45" s="8">
        <f>IF(Tabulka16[[#This Row],[výsledný čas]]="","",COUNTIFS(Tabulka16[Pohlaví M/Z],Tabulka16[[#This Row],[Pohlaví M/Z]],Tabulka16[výsledný čas],"&lt;"&amp;Tabulka16[[#This Row],[výsledný čas]],Tabulka16[výsledný čas],"&lt;&gt;")+1)</f>
        <v>51</v>
      </c>
      <c r="L45" s="8">
        <f>IF(ISERROR(RANK(Tabulka16[[#This Row],[výsledný čas]],Tabulka16[výsledný čas],1)),"",RANK(Tabulka16[[#This Row],[výsledný čas]],Tabulka16[výsledný čas],1))</f>
        <v>60</v>
      </c>
    </row>
    <row r="46" spans="1:12" x14ac:dyDescent="0.25">
      <c r="A46" s="9">
        <v>100</v>
      </c>
      <c r="B46" s="9" t="s">
        <v>389</v>
      </c>
      <c r="C46" s="9">
        <v>1976</v>
      </c>
      <c r="D46" s="9" t="s">
        <v>274</v>
      </c>
      <c r="E46" s="10" t="s">
        <v>20</v>
      </c>
      <c r="F46" s="11">
        <v>1.1689814814814741E-2</v>
      </c>
      <c r="G46" s="11">
        <f>VLOOKUP(Tabulka16[[#This Row],[startovní číslo]],Tabulka13[],5,0)+$O$1</f>
        <v>2.4872685185185189E-2</v>
      </c>
      <c r="H4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1.3182870370370447E-2</v>
      </c>
      <c r="I46" s="13" t="str">
        <f>IF(Tabulka16[[#This Row],[Pohlaví M/Z]]="Z",VLOOKUP(Tabulka16[[#This Row],[Ročník]],Tabulka3[],2,0),VLOOKUP(Tabulka16[[#This Row],[Ročník]],Tabulka3[],3,0))</f>
        <v>M40</v>
      </c>
      <c r="J46" s="8">
        <f>IF(Tabulka16[[#This Row],[výsledný čas]]="","",COUNTIFS(Tabulka16[Kategorie],Tabulka16[[#This Row],[Kategorie]],Tabulka16[výsledný čas],"&lt;"&amp;Tabulka16[[#This Row],[výsledný čas]],Tabulka16[výsledný čas],"&lt;&gt;")+1)</f>
        <v>12</v>
      </c>
      <c r="K46" s="8">
        <f>IF(Tabulka16[[#This Row],[výsledný čas]]="","",COUNTIFS(Tabulka16[Pohlaví M/Z],Tabulka16[[#This Row],[Pohlaví M/Z]],Tabulka16[výsledný čas],"&lt;"&amp;Tabulka16[[#This Row],[výsledný čas]],Tabulka16[výsledný čas],"&lt;&gt;")+1)</f>
        <v>58</v>
      </c>
      <c r="L46" s="8">
        <f>IF(ISERROR(RANK(Tabulka16[[#This Row],[výsledný čas]],Tabulka16[výsledný čas],1)),"",RANK(Tabulka16[[#This Row],[výsledný čas]],Tabulka16[výsledný čas],1))</f>
        <v>72</v>
      </c>
    </row>
    <row r="47" spans="1:12" x14ac:dyDescent="0.25">
      <c r="A47" s="9">
        <v>43</v>
      </c>
      <c r="B47" s="9" t="s">
        <v>69</v>
      </c>
      <c r="C47" s="9">
        <v>1978</v>
      </c>
      <c r="D47" s="9" t="s">
        <v>70</v>
      </c>
      <c r="E47" s="10" t="s">
        <v>20</v>
      </c>
      <c r="F47" s="11">
        <v>4.9768518518518504E-3</v>
      </c>
      <c r="G47" s="11">
        <f>VLOOKUP(Tabulka16[[#This Row],[startovní číslo]],Tabulka13[],5,0)+$O$1</f>
        <v>1.8460648148148146E-2</v>
      </c>
      <c r="H4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1.3483796296296296E-2</v>
      </c>
      <c r="I47" s="13" t="str">
        <f>IF(Tabulka16[[#This Row],[Pohlaví M/Z]]="Z",VLOOKUP(Tabulka16[[#This Row],[Ročník]],Tabulka3[],2,0),VLOOKUP(Tabulka16[[#This Row],[Ročník]],Tabulka3[],3,0))</f>
        <v>M40</v>
      </c>
      <c r="J47" s="8">
        <f>IF(Tabulka16[[#This Row],[výsledný čas]]="","",COUNTIFS(Tabulka16[Kategorie],Tabulka16[[#This Row],[Kategorie]],Tabulka16[výsledný čas],"&lt;"&amp;Tabulka16[[#This Row],[výsledný čas]],Tabulka16[výsledný čas],"&lt;&gt;")+1)</f>
        <v>13</v>
      </c>
      <c r="K47" s="8">
        <f>IF(Tabulka16[[#This Row],[výsledný čas]]="","",COUNTIFS(Tabulka16[Pohlaví M/Z],Tabulka16[[#This Row],[Pohlaví M/Z]],Tabulka16[výsledný čas],"&lt;"&amp;Tabulka16[[#This Row],[výsledný čas]],Tabulka16[výsledný čas],"&lt;&gt;")+1)</f>
        <v>62</v>
      </c>
      <c r="L47" s="8">
        <f>IF(ISERROR(RANK(Tabulka16[[#This Row],[výsledný čas]],Tabulka16[výsledný čas],1)),"",RANK(Tabulka16[[#This Row],[výsledný čas]],Tabulka16[výsledný čas],1))</f>
        <v>77</v>
      </c>
    </row>
    <row r="48" spans="1:12" x14ac:dyDescent="0.25">
      <c r="A48" s="9">
        <v>26</v>
      </c>
      <c r="B48" s="9" t="s">
        <v>102</v>
      </c>
      <c r="C48" s="9">
        <v>1969</v>
      </c>
      <c r="D48" s="9" t="s">
        <v>103</v>
      </c>
      <c r="E48" s="10" t="s">
        <v>20</v>
      </c>
      <c r="F48" s="11">
        <v>3.0092592592592601E-3</v>
      </c>
      <c r="G48" s="11">
        <f>VLOOKUP(Tabulka16[[#This Row],[startovní číslo]],Tabulka13[],5,0)+$O$1</f>
        <v>1.6701388888888887E-2</v>
      </c>
      <c r="H4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1.3692129629629627E-2</v>
      </c>
      <c r="I48" s="13" t="str">
        <f>IF(Tabulka16[[#This Row],[Pohlaví M/Z]]="Z",VLOOKUP(Tabulka16[[#This Row],[Ročník]],Tabulka3[],2,0),VLOOKUP(Tabulka16[[#This Row],[Ročník]],Tabulka3[],3,0))</f>
        <v>M40</v>
      </c>
      <c r="J48" s="8">
        <f>IF(Tabulka16[[#This Row],[výsledný čas]]="","",COUNTIFS(Tabulka16[Kategorie],Tabulka16[[#This Row],[Kategorie]],Tabulka16[výsledný čas],"&lt;"&amp;Tabulka16[[#This Row],[výsledný čas]],Tabulka16[výsledný čas],"&lt;&gt;")+1)</f>
        <v>14</v>
      </c>
      <c r="K48" s="8">
        <f>IF(Tabulka16[[#This Row],[výsledný čas]]="","",COUNTIFS(Tabulka16[Pohlaví M/Z],Tabulka16[[#This Row],[Pohlaví M/Z]],Tabulka16[výsledný čas],"&lt;"&amp;Tabulka16[[#This Row],[výsledný čas]],Tabulka16[výsledný čas],"&lt;&gt;")+1)</f>
        <v>65</v>
      </c>
      <c r="L48" s="8">
        <f>IF(ISERROR(RANK(Tabulka16[[#This Row],[výsledný čas]],Tabulka16[výsledný čas],1)),"",RANK(Tabulka16[[#This Row],[výsledný čas]],Tabulka16[výsledný čas],1))</f>
        <v>82</v>
      </c>
    </row>
    <row r="49" spans="1:12" x14ac:dyDescent="0.25">
      <c r="A49" s="9">
        <v>94</v>
      </c>
      <c r="B49" s="9" t="s">
        <v>328</v>
      </c>
      <c r="C49" s="9">
        <v>1976</v>
      </c>
      <c r="D49" s="9" t="s">
        <v>191</v>
      </c>
      <c r="E49" s="10" t="s">
        <v>20</v>
      </c>
      <c r="F49" s="11">
        <v>1.0995370370370341E-2</v>
      </c>
      <c r="G49" s="11">
        <f>VLOOKUP(Tabulka16[[#This Row],[startovní číslo]],Tabulka13[],5,0)+$O$1</f>
        <v>2.6030092592592594E-2</v>
      </c>
      <c r="H4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1.5034722222222253E-2</v>
      </c>
      <c r="I49" s="13" t="str">
        <f>IF(Tabulka16[[#This Row],[Pohlaví M/Z]]="Z",VLOOKUP(Tabulka16[[#This Row],[Ročník]],Tabulka3[],2,0),VLOOKUP(Tabulka16[[#This Row],[Ročník]],Tabulka3[],3,0))</f>
        <v>M40</v>
      </c>
      <c r="J49" s="8">
        <f>IF(Tabulka16[[#This Row],[výsledný čas]]="","",COUNTIFS(Tabulka16[Kategorie],Tabulka16[[#This Row],[Kategorie]],Tabulka16[výsledný čas],"&lt;"&amp;Tabulka16[[#This Row],[výsledný čas]],Tabulka16[výsledný čas],"&lt;&gt;")+1)</f>
        <v>15</v>
      </c>
      <c r="K49" s="8">
        <f>IF(Tabulka16[[#This Row],[výsledný čas]]="","",COUNTIFS(Tabulka16[Pohlaví M/Z],Tabulka16[[#This Row],[Pohlaví M/Z]],Tabulka16[výsledný čas],"&lt;"&amp;Tabulka16[[#This Row],[výsledný čas]],Tabulka16[výsledný čas],"&lt;&gt;")+1)</f>
        <v>72</v>
      </c>
      <c r="L49" s="8">
        <f>IF(ISERROR(RANK(Tabulka16[[#This Row],[výsledný čas]],Tabulka16[výsledný čas],1)),"",RANK(Tabulka16[[#This Row],[výsledný čas]],Tabulka16[výsledný čas],1))</f>
        <v>93</v>
      </c>
    </row>
    <row r="50" spans="1:12" x14ac:dyDescent="0.25">
      <c r="A50" s="9">
        <v>23</v>
      </c>
      <c r="B50" s="9" t="s">
        <v>361</v>
      </c>
      <c r="C50" s="9">
        <v>1976</v>
      </c>
      <c r="D50" s="9" t="s">
        <v>362</v>
      </c>
      <c r="E50" s="10" t="s">
        <v>20</v>
      </c>
      <c r="F50" s="11">
        <v>2.66203703703704E-3</v>
      </c>
      <c r="G50" s="11">
        <f>VLOOKUP(Tabulka16[[#This Row],[startovní číslo]],Tabulka13[],5,0)+$O$1</f>
        <v>1.7777777777777778E-2</v>
      </c>
      <c r="H5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1.5115740740740739E-2</v>
      </c>
      <c r="I50" s="13" t="str">
        <f>IF(Tabulka16[[#This Row],[Pohlaví M/Z]]="Z",VLOOKUP(Tabulka16[[#This Row],[Ročník]],Tabulka3[],2,0),VLOOKUP(Tabulka16[[#This Row],[Ročník]],Tabulka3[],3,0))</f>
        <v>M40</v>
      </c>
      <c r="J50" s="8">
        <f>IF(Tabulka16[[#This Row],[výsledný čas]]="","",COUNTIFS(Tabulka16[Kategorie],Tabulka16[[#This Row],[Kategorie]],Tabulka16[výsledný čas],"&lt;"&amp;Tabulka16[[#This Row],[výsledný čas]],Tabulka16[výsledný čas],"&lt;&gt;")+1)</f>
        <v>16</v>
      </c>
      <c r="K50" s="8">
        <f>IF(Tabulka16[[#This Row],[výsledný čas]]="","",COUNTIFS(Tabulka16[Pohlaví M/Z],Tabulka16[[#This Row],[Pohlaví M/Z]],Tabulka16[výsledný čas],"&lt;"&amp;Tabulka16[[#This Row],[výsledný čas]],Tabulka16[výsledný čas],"&lt;&gt;")+1)</f>
        <v>73</v>
      </c>
      <c r="L50" s="8">
        <f>IF(ISERROR(RANK(Tabulka16[[#This Row],[výsledný čas]],Tabulka16[výsledný čas],1)),"",RANK(Tabulka16[[#This Row],[výsledný čas]],Tabulka16[výsledný čas],1))</f>
        <v>94</v>
      </c>
    </row>
    <row r="51" spans="1:12" x14ac:dyDescent="0.25">
      <c r="A51" s="9">
        <v>17</v>
      </c>
      <c r="B51" s="9" t="s">
        <v>106</v>
      </c>
      <c r="C51" s="9">
        <v>1965</v>
      </c>
      <c r="D51" s="9" t="s">
        <v>360</v>
      </c>
      <c r="E51" s="10" t="s">
        <v>20</v>
      </c>
      <c r="F51" s="11">
        <v>1.9675925925925898E-3</v>
      </c>
      <c r="G51" s="11">
        <f>VLOOKUP(Tabulka16[[#This Row],[startovní číslo]],Tabulka13[],5,0)+$O$1</f>
        <v>1.2175925925925929E-2</v>
      </c>
      <c r="H5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1.0208333333333338E-2</v>
      </c>
      <c r="I51" s="13" t="str">
        <f>IF(Tabulka16[[#This Row],[Pohlaví M/Z]]="Z",VLOOKUP(Tabulka16[[#This Row],[Ročník]],Tabulka3[],2,0),VLOOKUP(Tabulka16[[#This Row],[Ročník]],Tabulka3[],3,0))</f>
        <v>M50</v>
      </c>
      <c r="J51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51" s="8">
        <f>IF(Tabulka16[[#This Row],[výsledný čas]]="","",COUNTIFS(Tabulka16[Pohlaví M/Z],Tabulka16[[#This Row],[Pohlaví M/Z]],Tabulka16[výsledný čas],"&lt;"&amp;Tabulka16[[#This Row],[výsledný čas]],Tabulka16[výsledný čas],"&lt;&gt;")+1)</f>
        <v>16</v>
      </c>
      <c r="L51" s="8">
        <f>IF(ISERROR(RANK(Tabulka16[[#This Row],[výsledný čas]],Tabulka16[výsledný čas],1)),"",RANK(Tabulka16[[#This Row],[výsledný čas]],Tabulka16[výsledný čas],1))</f>
        <v>17</v>
      </c>
    </row>
    <row r="52" spans="1:12" x14ac:dyDescent="0.25">
      <c r="A52" s="9">
        <v>65</v>
      </c>
      <c r="B52" s="9" t="s">
        <v>323</v>
      </c>
      <c r="C52" s="9">
        <v>1966</v>
      </c>
      <c r="D52" s="9" t="s">
        <v>105</v>
      </c>
      <c r="E52" s="10" t="s">
        <v>20</v>
      </c>
      <c r="F52" s="11">
        <f t="shared" ref="F52:F59" si="0">P$1*A:A</f>
        <v>7.5231481481481477E-3</v>
      </c>
      <c r="G52" s="11">
        <f>VLOOKUP(Tabulka16[[#This Row],[startovní číslo]],Tabulka13[],5,0)+$O$1</f>
        <v>1.7939814814814815E-2</v>
      </c>
      <c r="H5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1.0416666666666668E-2</v>
      </c>
      <c r="I52" s="13" t="str">
        <f>IF(Tabulka16[[#This Row],[Pohlaví M/Z]]="Z",VLOOKUP(Tabulka16[[#This Row],[Ročník]],Tabulka3[],2,0),VLOOKUP(Tabulka16[[#This Row],[Ročník]],Tabulka3[],3,0))</f>
        <v>M50</v>
      </c>
      <c r="J52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52" s="8">
        <f>IF(Tabulka16[[#This Row],[výsledný čas]]="","",COUNTIFS(Tabulka16[Pohlaví M/Z],Tabulka16[[#This Row],[Pohlaví M/Z]],Tabulka16[výsledný čas],"&lt;"&amp;Tabulka16[[#This Row],[výsledný čas]],Tabulka16[výsledný čas],"&lt;&gt;")+1)</f>
        <v>19</v>
      </c>
      <c r="L52" s="8">
        <f>IF(ISERROR(RANK(Tabulka16[[#This Row],[výsledný čas]],Tabulka16[výsledný čas],1)),"",RANK(Tabulka16[[#This Row],[výsledný čas]],Tabulka16[výsledný čas],1))</f>
        <v>20</v>
      </c>
    </row>
    <row r="53" spans="1:12" x14ac:dyDescent="0.25">
      <c r="A53" s="9">
        <v>53</v>
      </c>
      <c r="B53" s="9" t="s">
        <v>200</v>
      </c>
      <c r="C53" s="9">
        <v>1962</v>
      </c>
      <c r="D53" s="9" t="s">
        <v>281</v>
      </c>
      <c r="E53" s="10" t="s">
        <v>20</v>
      </c>
      <c r="F53" s="11">
        <f t="shared" si="0"/>
        <v>6.1342592592592586E-3</v>
      </c>
      <c r="G53" s="11">
        <f>VLOOKUP(Tabulka16[[#This Row],[startovní číslo]],Tabulka13[],5,0)+$O$1</f>
        <v>1.6770833333333332E-2</v>
      </c>
      <c r="H5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1.0636574074074073E-2</v>
      </c>
      <c r="I53" s="13" t="str">
        <f>IF(Tabulka16[[#This Row],[Pohlaví M/Z]]="Z",VLOOKUP(Tabulka16[[#This Row],[Ročník]],Tabulka3[],2,0),VLOOKUP(Tabulka16[[#This Row],[Ročník]],Tabulka3[],3,0))</f>
        <v>M50</v>
      </c>
      <c r="J53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53" s="8">
        <f>IF(Tabulka16[[#This Row],[výsledný čas]]="","",COUNTIFS(Tabulka16[Pohlaví M/Z],Tabulka16[[#This Row],[Pohlaví M/Z]],Tabulka16[výsledný čas],"&lt;"&amp;Tabulka16[[#This Row],[výsledný čas]],Tabulka16[výsledný čas],"&lt;&gt;")+1)</f>
        <v>25</v>
      </c>
      <c r="L53" s="8">
        <f>IF(ISERROR(RANK(Tabulka16[[#This Row],[výsledný čas]],Tabulka16[výsledný čas],1)),"",RANK(Tabulka16[[#This Row],[výsledný čas]],Tabulka16[výsledný čas],1))</f>
        <v>26</v>
      </c>
    </row>
    <row r="54" spans="1:12" x14ac:dyDescent="0.25">
      <c r="A54" s="9">
        <v>52</v>
      </c>
      <c r="B54" s="9" t="s">
        <v>324</v>
      </c>
      <c r="C54" s="9">
        <v>1965</v>
      </c>
      <c r="D54" s="9" t="s">
        <v>325</v>
      </c>
      <c r="E54" s="10" t="s">
        <v>20</v>
      </c>
      <c r="F54" s="11">
        <f t="shared" si="0"/>
        <v>6.0185185185185177E-3</v>
      </c>
      <c r="G54" s="11">
        <f>VLOOKUP(Tabulka16[[#This Row],[startovní číslo]],Tabulka13[],5,0)+$O$1</f>
        <v>1.6736111111111111E-2</v>
      </c>
      <c r="H5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1.0717592592592595E-2</v>
      </c>
      <c r="I54" s="13" t="str">
        <f>IF(Tabulka16[[#This Row],[Pohlaví M/Z]]="Z",VLOOKUP(Tabulka16[[#This Row],[Ročník]],Tabulka3[],2,0),VLOOKUP(Tabulka16[[#This Row],[Ročník]],Tabulka3[],3,0))</f>
        <v>M50</v>
      </c>
      <c r="J54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54" s="8">
        <f>IF(Tabulka16[[#This Row],[výsledný čas]]="","",COUNTIFS(Tabulka16[Pohlaví M/Z],Tabulka16[[#This Row],[Pohlaví M/Z]],Tabulka16[výsledný čas],"&lt;"&amp;Tabulka16[[#This Row],[výsledný čas]],Tabulka16[výsledný čas],"&lt;&gt;")+1)</f>
        <v>28</v>
      </c>
      <c r="L54" s="8">
        <f>IF(ISERROR(RANK(Tabulka16[[#This Row],[výsledný čas]],Tabulka16[výsledný čas],1)),"",RANK(Tabulka16[[#This Row],[výsledný čas]],Tabulka16[výsledný čas],1))</f>
        <v>29</v>
      </c>
    </row>
    <row r="55" spans="1:12" x14ac:dyDescent="0.25">
      <c r="A55" s="9">
        <v>51</v>
      </c>
      <c r="B55" s="9" t="s">
        <v>346</v>
      </c>
      <c r="C55" s="9">
        <v>1963</v>
      </c>
      <c r="D55" s="9" t="s">
        <v>347</v>
      </c>
      <c r="E55" s="10" t="s">
        <v>20</v>
      </c>
      <c r="F55" s="11">
        <f t="shared" si="0"/>
        <v>5.9027777777777776E-3</v>
      </c>
      <c r="G55" s="11">
        <f>VLOOKUP(Tabulka16[[#This Row],[startovní číslo]],Tabulka13[],5,0)+$O$1</f>
        <v>1.6944444444444443E-2</v>
      </c>
      <c r="H5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1.1041666666666665E-2</v>
      </c>
      <c r="I55" s="13" t="str">
        <f>IF(Tabulka16[[#This Row],[Pohlaví M/Z]]="Z",VLOOKUP(Tabulka16[[#This Row],[Ročník]],Tabulka3[],2,0),VLOOKUP(Tabulka16[[#This Row],[Ročník]],Tabulka3[],3,0))</f>
        <v>M50</v>
      </c>
      <c r="J55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55" s="8">
        <f>IF(Tabulka16[[#This Row],[výsledný čas]]="","",COUNTIFS(Tabulka16[Pohlaví M/Z],Tabulka16[[#This Row],[Pohlaví M/Z]],Tabulka16[výsledný čas],"&lt;"&amp;Tabulka16[[#This Row],[výsledný čas]],Tabulka16[výsledný čas],"&lt;&gt;")+1)</f>
        <v>35</v>
      </c>
      <c r="L55" s="8">
        <f>IF(ISERROR(RANK(Tabulka16[[#This Row],[výsledný čas]],Tabulka16[výsledný čas],1)),"",RANK(Tabulka16[[#This Row],[výsledný čas]],Tabulka16[výsledný čas],1))</f>
        <v>36</v>
      </c>
    </row>
    <row r="56" spans="1:12" x14ac:dyDescent="0.25">
      <c r="A56" s="9">
        <v>73</v>
      </c>
      <c r="B56" s="9" t="s">
        <v>376</v>
      </c>
      <c r="C56" s="9">
        <v>1968</v>
      </c>
      <c r="D56" s="9" t="s">
        <v>377</v>
      </c>
      <c r="E56" s="10" t="s">
        <v>20</v>
      </c>
      <c r="F56" s="11">
        <f t="shared" si="0"/>
        <v>8.4490740740740741E-3</v>
      </c>
      <c r="G56" s="11">
        <f>VLOOKUP(Tabulka16[[#This Row],[startovní číslo]],Tabulka13[],5,0)+$O$1</f>
        <v>1.9618055555555555E-2</v>
      </c>
      <c r="H5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1.1168981481481481E-2</v>
      </c>
      <c r="I56" s="13" t="str">
        <f>IF(Tabulka16[[#This Row],[Pohlaví M/Z]]="Z",VLOOKUP(Tabulka16[[#This Row],[Ročník]],Tabulka3[],2,0),VLOOKUP(Tabulka16[[#This Row],[Ročník]],Tabulka3[],3,0))</f>
        <v>M50</v>
      </c>
      <c r="J56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56" s="8">
        <f>IF(Tabulka16[[#This Row],[výsledný čas]]="","",COUNTIFS(Tabulka16[Pohlaví M/Z],Tabulka16[[#This Row],[Pohlaví M/Z]],Tabulka16[výsledný čas],"&lt;"&amp;Tabulka16[[#This Row],[výsledný čas]],Tabulka16[výsledný čas],"&lt;&gt;")+1)</f>
        <v>39</v>
      </c>
      <c r="L56" s="8">
        <f>IF(ISERROR(RANK(Tabulka16[[#This Row],[výsledný čas]],Tabulka16[výsledný čas],1)),"",RANK(Tabulka16[[#This Row],[výsledný čas]],Tabulka16[výsledný čas],1))</f>
        <v>40</v>
      </c>
    </row>
    <row r="57" spans="1:12" x14ac:dyDescent="0.25">
      <c r="A57" s="9">
        <v>55</v>
      </c>
      <c r="B57" s="9" t="s">
        <v>372</v>
      </c>
      <c r="C57" s="9">
        <v>1962</v>
      </c>
      <c r="D57" s="9" t="s">
        <v>373</v>
      </c>
      <c r="E57" s="10" t="s">
        <v>20</v>
      </c>
      <c r="F57" s="11">
        <f t="shared" si="0"/>
        <v>6.3657407407407404E-3</v>
      </c>
      <c r="G57" s="11">
        <f>VLOOKUP(Tabulka16[[#This Row],[startovní číslo]],Tabulka13[],5,0)+$O$1</f>
        <v>1.7615740740740741E-2</v>
      </c>
      <c r="H5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1.125E-2</v>
      </c>
      <c r="I57" s="13" t="str">
        <f>IF(Tabulka16[[#This Row],[Pohlaví M/Z]]="Z",VLOOKUP(Tabulka16[[#This Row],[Ročník]],Tabulka3[],2,0),VLOOKUP(Tabulka16[[#This Row],[Ročník]],Tabulka3[],3,0))</f>
        <v>M50</v>
      </c>
      <c r="J57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57" s="8">
        <f>IF(Tabulka16[[#This Row],[výsledný čas]]="","",COUNTIFS(Tabulka16[Pohlaví M/Z],Tabulka16[[#This Row],[Pohlaví M/Z]],Tabulka16[výsledný čas],"&lt;"&amp;Tabulka16[[#This Row],[výsledný čas]],Tabulka16[výsledný čas],"&lt;&gt;")+1)</f>
        <v>41</v>
      </c>
      <c r="L57" s="8">
        <f>IF(ISERROR(RANK(Tabulka16[[#This Row],[výsledný čas]],Tabulka16[výsledný čas],1)),"",RANK(Tabulka16[[#This Row],[výsledný čas]],Tabulka16[výsledný čas],1))</f>
        <v>43</v>
      </c>
    </row>
    <row r="58" spans="1:12" x14ac:dyDescent="0.25">
      <c r="A58" s="9">
        <v>77</v>
      </c>
      <c r="B58" s="9" t="s">
        <v>378</v>
      </c>
      <c r="C58" s="9">
        <v>1960</v>
      </c>
      <c r="D58" s="9" t="s">
        <v>379</v>
      </c>
      <c r="E58" s="10" t="s">
        <v>20</v>
      </c>
      <c r="F58" s="11">
        <f t="shared" si="0"/>
        <v>8.912037037037036E-3</v>
      </c>
      <c r="G58" s="11">
        <f>VLOOKUP(Tabulka16[[#This Row],[startovní číslo]],Tabulka13[],5,0)+$O$1</f>
        <v>2.0162037037037037E-2</v>
      </c>
      <c r="H5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1.1250000000000001E-2</v>
      </c>
      <c r="I58" s="13" t="str">
        <f>IF(Tabulka16[[#This Row],[Pohlaví M/Z]]="Z",VLOOKUP(Tabulka16[[#This Row],[Ročník]],Tabulka3[],2,0),VLOOKUP(Tabulka16[[#This Row],[Ročník]],Tabulka3[],3,0))</f>
        <v>M50</v>
      </c>
      <c r="J58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58" s="8">
        <f>IF(Tabulka16[[#This Row],[výsledný čas]]="","",COUNTIFS(Tabulka16[Pohlaví M/Z],Tabulka16[[#This Row],[Pohlaví M/Z]],Tabulka16[výsledný čas],"&lt;"&amp;Tabulka16[[#This Row],[výsledný čas]],Tabulka16[výsledný čas],"&lt;&gt;")+1)</f>
        <v>41</v>
      </c>
      <c r="L58" s="8">
        <f>IF(ISERROR(RANK(Tabulka16[[#This Row],[výsledný čas]],Tabulka16[výsledný čas],1)),"",RANK(Tabulka16[[#This Row],[výsledný čas]],Tabulka16[výsledný čas],1))</f>
        <v>45</v>
      </c>
    </row>
    <row r="59" spans="1:12" x14ac:dyDescent="0.25">
      <c r="A59" s="9">
        <v>63</v>
      </c>
      <c r="B59" s="9" t="s">
        <v>374</v>
      </c>
      <c r="C59" s="9">
        <v>1963</v>
      </c>
      <c r="D59" s="9" t="s">
        <v>284</v>
      </c>
      <c r="E59" s="10" t="s">
        <v>20</v>
      </c>
      <c r="F59" s="11">
        <f t="shared" si="0"/>
        <v>7.2916666666666659E-3</v>
      </c>
      <c r="G59" s="11">
        <f>VLOOKUP(Tabulka16[[#This Row],[startovní číslo]],Tabulka13[],5,0)+$O$1</f>
        <v>1.8900462962962963E-2</v>
      </c>
      <c r="H5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1.1608796296296298E-2</v>
      </c>
      <c r="I59" s="13" t="str">
        <f>IF(Tabulka16[[#This Row],[Pohlaví M/Z]]="Z",VLOOKUP(Tabulka16[[#This Row],[Ročník]],Tabulka3[],2,0),VLOOKUP(Tabulka16[[#This Row],[Ročník]],Tabulka3[],3,0))</f>
        <v>M50</v>
      </c>
      <c r="J59" s="8">
        <f>IF(Tabulka16[[#This Row],[výsledný čas]]="","",COUNTIFS(Tabulka16[Kategorie],Tabulka16[[#This Row],[Kategorie]],Tabulka16[výsledný čas],"&lt;"&amp;Tabulka16[[#This Row],[výsledný čas]],Tabulka16[výsledný čas],"&lt;&gt;")+1)</f>
        <v>9</v>
      </c>
      <c r="K59" s="8">
        <f>IF(Tabulka16[[#This Row],[výsledný čas]]="","",COUNTIFS(Tabulka16[Pohlaví M/Z],Tabulka16[[#This Row],[Pohlaví M/Z]],Tabulka16[výsledný čas],"&lt;"&amp;Tabulka16[[#This Row],[výsledný čas]],Tabulka16[výsledný čas],"&lt;&gt;")+1)</f>
        <v>44</v>
      </c>
      <c r="L59" s="8">
        <f>IF(ISERROR(RANK(Tabulka16[[#This Row],[výsledný čas]],Tabulka16[výsledný čas],1)),"",RANK(Tabulka16[[#This Row],[výsledný čas]],Tabulka16[výsledný čas],1))</f>
        <v>49</v>
      </c>
    </row>
    <row r="60" spans="1:12" x14ac:dyDescent="0.25">
      <c r="A60" s="9">
        <v>24</v>
      </c>
      <c r="B60" s="9" t="s">
        <v>114</v>
      </c>
      <c r="C60" s="9">
        <v>1965</v>
      </c>
      <c r="D60" s="9" t="s">
        <v>300</v>
      </c>
      <c r="E60" s="10" t="s">
        <v>20</v>
      </c>
      <c r="F60" s="11">
        <v>2.7777777777777801E-3</v>
      </c>
      <c r="G60" s="11">
        <f>VLOOKUP(Tabulka16[[#This Row],[startovní číslo]],Tabulka13[],5,0)+$O$1</f>
        <v>1.4918981481481483E-2</v>
      </c>
      <c r="H6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1.2141203703703703E-2</v>
      </c>
      <c r="I60" s="13" t="str">
        <f>IF(Tabulka16[[#This Row],[Pohlaví M/Z]]="Z",VLOOKUP(Tabulka16[[#This Row],[Ročník]],Tabulka3[],2,0),VLOOKUP(Tabulka16[[#This Row],[Ročník]],Tabulka3[],3,0))</f>
        <v>M50</v>
      </c>
      <c r="J60" s="8">
        <f>IF(Tabulka16[[#This Row],[výsledný čas]]="","",COUNTIFS(Tabulka16[Kategorie],Tabulka16[[#This Row],[Kategorie]],Tabulka16[výsledný čas],"&lt;"&amp;Tabulka16[[#This Row],[výsledný čas]],Tabulka16[výsledný čas],"&lt;&gt;")+1)</f>
        <v>10</v>
      </c>
      <c r="K60" s="8">
        <f>IF(Tabulka16[[#This Row],[výsledný čas]]="","",COUNTIFS(Tabulka16[Pohlaví M/Z],Tabulka16[[#This Row],[Pohlaví M/Z]],Tabulka16[výsledný čas],"&lt;"&amp;Tabulka16[[#This Row],[výsledný čas]],Tabulka16[výsledný čas],"&lt;&gt;")+1)</f>
        <v>48</v>
      </c>
      <c r="L60" s="8">
        <f>IF(ISERROR(RANK(Tabulka16[[#This Row],[výsledný čas]],Tabulka16[výsledný čas],1)),"",RANK(Tabulka16[[#This Row],[výsledný čas]],Tabulka16[výsledný čas],1))</f>
        <v>57</v>
      </c>
    </row>
    <row r="61" spans="1:12" x14ac:dyDescent="0.25">
      <c r="A61" s="9">
        <v>76</v>
      </c>
      <c r="B61" s="9" t="s">
        <v>319</v>
      </c>
      <c r="C61" s="9">
        <v>1964</v>
      </c>
      <c r="D61" s="9" t="s">
        <v>320</v>
      </c>
      <c r="E61" s="10" t="s">
        <v>20</v>
      </c>
      <c r="F61" s="11">
        <f>P$1*A:A</f>
        <v>8.7962962962962951E-3</v>
      </c>
      <c r="G61" s="11">
        <f>VLOOKUP(Tabulka16[[#This Row],[startovní číslo]],Tabulka13[],5,0)+$O$1</f>
        <v>2.1956018518518517E-2</v>
      </c>
      <c r="H6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1.3159722222222222E-2</v>
      </c>
      <c r="I61" s="13" t="str">
        <f>IF(Tabulka16[[#This Row],[Pohlaví M/Z]]="Z",VLOOKUP(Tabulka16[[#This Row],[Ročník]],Tabulka3[],2,0),VLOOKUP(Tabulka16[[#This Row],[Ročník]],Tabulka3[],3,0))</f>
        <v>M50</v>
      </c>
      <c r="J61" s="8">
        <f>IF(Tabulka16[[#This Row],[výsledný čas]]="","",COUNTIFS(Tabulka16[Kategorie],Tabulka16[[#This Row],[Kategorie]],Tabulka16[výsledný čas],"&lt;"&amp;Tabulka16[[#This Row],[výsledný čas]],Tabulka16[výsledný čas],"&lt;&gt;")+1)</f>
        <v>11</v>
      </c>
      <c r="K61" s="8">
        <f>IF(Tabulka16[[#This Row],[výsledný čas]]="","",COUNTIFS(Tabulka16[Pohlaví M/Z],Tabulka16[[#This Row],[Pohlaví M/Z]],Tabulka16[výsledný čas],"&lt;"&amp;Tabulka16[[#This Row],[výsledný čas]],Tabulka16[výsledný čas],"&lt;&gt;")+1)</f>
        <v>56</v>
      </c>
      <c r="L61" s="8">
        <f>IF(ISERROR(RANK(Tabulka16[[#This Row],[výsledný čas]],Tabulka16[výsledný čas],1)),"",RANK(Tabulka16[[#This Row],[výsledný čas]],Tabulka16[výsledný čas],1))</f>
        <v>70</v>
      </c>
    </row>
    <row r="62" spans="1:12" x14ac:dyDescent="0.25">
      <c r="A62" s="9">
        <v>118</v>
      </c>
      <c r="B62" s="9" t="s">
        <v>122</v>
      </c>
      <c r="C62" s="9">
        <v>1962</v>
      </c>
      <c r="D62" s="9" t="s">
        <v>274</v>
      </c>
      <c r="E62" s="10" t="s">
        <v>20</v>
      </c>
      <c r="F62" s="11">
        <v>1.377314814814814E-2</v>
      </c>
      <c r="G62" s="11">
        <f>VLOOKUP(Tabulka16[[#This Row],[startovní číslo]],Tabulka13[],5,0)+$O$1</f>
        <v>2.6979166666666669E-2</v>
      </c>
      <c r="H6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1.3206018518518528E-2</v>
      </c>
      <c r="I62" s="13" t="str">
        <f>IF(Tabulka16[[#This Row],[Pohlaví M/Z]]="Z",VLOOKUP(Tabulka16[[#This Row],[Ročník]],Tabulka3[],2,0),VLOOKUP(Tabulka16[[#This Row],[Ročník]],Tabulka3[],3,0))</f>
        <v>M50</v>
      </c>
      <c r="J62" s="8">
        <f>IF(Tabulka16[[#This Row],[výsledný čas]]="","",COUNTIFS(Tabulka16[Kategorie],Tabulka16[[#This Row],[Kategorie]],Tabulka16[výsledný čas],"&lt;"&amp;Tabulka16[[#This Row],[výsledný čas]],Tabulka16[výsledný čas],"&lt;&gt;")+1)</f>
        <v>12</v>
      </c>
      <c r="K62" s="8">
        <f>IF(Tabulka16[[#This Row],[výsledný čas]]="","",COUNTIFS(Tabulka16[Pohlaví M/Z],Tabulka16[[#This Row],[Pohlaví M/Z]],Tabulka16[výsledný čas],"&lt;"&amp;Tabulka16[[#This Row],[výsledný čas]],Tabulka16[výsledný čas],"&lt;&gt;")+1)</f>
        <v>59</v>
      </c>
      <c r="L62" s="8">
        <f>IF(ISERROR(RANK(Tabulka16[[#This Row],[výsledný čas]],Tabulka16[výsledný čas],1)),"",RANK(Tabulka16[[#This Row],[výsledný čas]],Tabulka16[výsledný čas],1))</f>
        <v>73</v>
      </c>
    </row>
    <row r="63" spans="1:12" x14ac:dyDescent="0.25">
      <c r="A63" s="9">
        <v>7</v>
      </c>
      <c r="B63" s="9" t="s">
        <v>95</v>
      </c>
      <c r="C63" s="9">
        <v>1968</v>
      </c>
      <c r="D63" s="9" t="s">
        <v>290</v>
      </c>
      <c r="E63" s="10" t="s">
        <v>20</v>
      </c>
      <c r="F63" s="11">
        <v>8.1018518518518516E-4</v>
      </c>
      <c r="G63" s="11">
        <f>VLOOKUP(Tabulka16[[#This Row],[startovní číslo]],Tabulka13[],5,0)+$O$1</f>
        <v>1.4270833333333335E-2</v>
      </c>
      <c r="H6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1.346064814814815E-2</v>
      </c>
      <c r="I63" s="13" t="str">
        <f>IF(Tabulka16[[#This Row],[Pohlaví M/Z]]="Z",VLOOKUP(Tabulka16[[#This Row],[Ročník]],Tabulka3[],2,0),VLOOKUP(Tabulka16[[#This Row],[Ročník]],Tabulka3[],3,0))</f>
        <v>M50</v>
      </c>
      <c r="J63" s="8">
        <f>IF(Tabulka16[[#This Row],[výsledný čas]]="","",COUNTIFS(Tabulka16[Kategorie],Tabulka16[[#This Row],[Kategorie]],Tabulka16[výsledný čas],"&lt;"&amp;Tabulka16[[#This Row],[výsledný čas]],Tabulka16[výsledný čas],"&lt;&gt;")+1)</f>
        <v>13</v>
      </c>
      <c r="K63" s="8">
        <f>IF(Tabulka16[[#This Row],[výsledný čas]]="","",COUNTIFS(Tabulka16[Pohlaví M/Z],Tabulka16[[#This Row],[Pohlaví M/Z]],Tabulka16[výsledný čas],"&lt;"&amp;Tabulka16[[#This Row],[výsledný čas]],Tabulka16[výsledný čas],"&lt;&gt;")+1)</f>
        <v>61</v>
      </c>
      <c r="L63" s="8">
        <f>IF(ISERROR(RANK(Tabulka16[[#This Row],[výsledný čas]],Tabulka16[výsledný čas],1)),"",RANK(Tabulka16[[#This Row],[výsledný čas]],Tabulka16[výsledný čas],1))</f>
        <v>76</v>
      </c>
    </row>
    <row r="64" spans="1:12" x14ac:dyDescent="0.25">
      <c r="A64" s="9">
        <v>60</v>
      </c>
      <c r="B64" s="9" t="s">
        <v>289</v>
      </c>
      <c r="C64" s="9">
        <v>1964</v>
      </c>
      <c r="D64" s="9" t="s">
        <v>54</v>
      </c>
      <c r="E64" s="10" t="s">
        <v>20</v>
      </c>
      <c r="F64" s="11">
        <f>P$1*A:A</f>
        <v>6.9444444444444441E-3</v>
      </c>
      <c r="G64" s="11">
        <f>VLOOKUP(Tabulka16[[#This Row],[startovní číslo]],Tabulka13[],5,0)+$O$1</f>
        <v>2.0555555555555556E-2</v>
      </c>
      <c r="H6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1.3611111111111112E-2</v>
      </c>
      <c r="I64" s="13" t="str">
        <f>IF(Tabulka16[[#This Row],[Pohlaví M/Z]]="Z",VLOOKUP(Tabulka16[[#This Row],[Ročník]],Tabulka3[],2,0),VLOOKUP(Tabulka16[[#This Row],[Ročník]],Tabulka3[],3,0))</f>
        <v>M50</v>
      </c>
      <c r="J64" s="8">
        <f>IF(Tabulka16[[#This Row],[výsledný čas]]="","",COUNTIFS(Tabulka16[Kategorie],Tabulka16[[#This Row],[Kategorie]],Tabulka16[výsledný čas],"&lt;"&amp;Tabulka16[[#This Row],[výsledný čas]],Tabulka16[výsledný čas],"&lt;&gt;")+1)</f>
        <v>14</v>
      </c>
      <c r="K64" s="8">
        <f>IF(Tabulka16[[#This Row],[výsledný čas]]="","",COUNTIFS(Tabulka16[Pohlaví M/Z],Tabulka16[[#This Row],[Pohlaví M/Z]],Tabulka16[výsledný čas],"&lt;"&amp;Tabulka16[[#This Row],[výsledný čas]],Tabulka16[výsledný čas],"&lt;&gt;")+1)</f>
        <v>64</v>
      </c>
      <c r="L64" s="8">
        <f>IF(ISERROR(RANK(Tabulka16[[#This Row],[výsledný čas]],Tabulka16[výsledný čas],1)),"",RANK(Tabulka16[[#This Row],[výsledný čas]],Tabulka16[výsledný čas],1))</f>
        <v>80</v>
      </c>
    </row>
    <row r="65" spans="1:12" x14ac:dyDescent="0.25">
      <c r="A65" s="9">
        <v>56</v>
      </c>
      <c r="B65" s="9" t="s">
        <v>21</v>
      </c>
      <c r="C65" s="9">
        <v>1968</v>
      </c>
      <c r="D65" s="9" t="s">
        <v>52</v>
      </c>
      <c r="E65" s="10" t="s">
        <v>20</v>
      </c>
      <c r="F65" s="11">
        <f>P$1*A:A</f>
        <v>6.4814814814814813E-3</v>
      </c>
      <c r="G65" s="11">
        <f>VLOOKUP(Tabulka16[[#This Row],[startovní číslo]],Tabulka13[],5,0)+$O$1</f>
        <v>2.0312500000000001E-2</v>
      </c>
      <c r="H6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1.383101851851852E-2</v>
      </c>
      <c r="I65" s="13" t="str">
        <f>IF(Tabulka16[[#This Row],[Pohlaví M/Z]]="Z",VLOOKUP(Tabulka16[[#This Row],[Ročník]],Tabulka3[],2,0),VLOOKUP(Tabulka16[[#This Row],[Ročník]],Tabulka3[],3,0))</f>
        <v>M50</v>
      </c>
      <c r="J65" s="8">
        <f>IF(Tabulka16[[#This Row],[výsledný čas]]="","",COUNTIFS(Tabulka16[Kategorie],Tabulka16[[#This Row],[Kategorie]],Tabulka16[výsledný čas],"&lt;"&amp;Tabulka16[[#This Row],[výsledný čas]],Tabulka16[výsledný čas],"&lt;&gt;")+1)</f>
        <v>15</v>
      </c>
      <c r="K65" s="8">
        <f>IF(Tabulka16[[#This Row],[výsledný čas]]="","",COUNTIFS(Tabulka16[Pohlaví M/Z],Tabulka16[[#This Row],[Pohlaví M/Z]],Tabulka16[výsledný čas],"&lt;"&amp;Tabulka16[[#This Row],[výsledný čas]],Tabulka16[výsledný čas],"&lt;&gt;")+1)</f>
        <v>66</v>
      </c>
      <c r="L65" s="8">
        <f>IF(ISERROR(RANK(Tabulka16[[#This Row],[výsledný čas]],Tabulka16[výsledný čas],1)),"",RANK(Tabulka16[[#This Row],[výsledný čas]],Tabulka16[výsledný čas],1))</f>
        <v>84</v>
      </c>
    </row>
    <row r="66" spans="1:12" x14ac:dyDescent="0.25">
      <c r="A66" s="9">
        <v>114</v>
      </c>
      <c r="B66" s="9" t="s">
        <v>394</v>
      </c>
      <c r="C66" s="9">
        <v>1963</v>
      </c>
      <c r="D66" s="9" t="s">
        <v>395</v>
      </c>
      <c r="E66" s="10" t="s">
        <v>20</v>
      </c>
      <c r="F66" s="11">
        <v>1.331018518518514E-2</v>
      </c>
      <c r="G66" s="11">
        <f>VLOOKUP(Tabulka16[[#This Row],[startovní číslo]],Tabulka13[],5,0)+$O$1</f>
        <v>2.8125000000000001E-2</v>
      </c>
      <c r="H6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1.481481481481486E-2</v>
      </c>
      <c r="I66" s="13" t="str">
        <f>IF(Tabulka16[[#This Row],[Pohlaví M/Z]]="Z",VLOOKUP(Tabulka16[[#This Row],[Ročník]],Tabulka3[],2,0),VLOOKUP(Tabulka16[[#This Row],[Ročník]],Tabulka3[],3,0))</f>
        <v>M50</v>
      </c>
      <c r="J66" s="8">
        <f>IF(Tabulka16[[#This Row],[výsledný čas]]="","",COUNTIFS(Tabulka16[Kategorie],Tabulka16[[#This Row],[Kategorie]],Tabulka16[výsledný čas],"&lt;"&amp;Tabulka16[[#This Row],[výsledný čas]],Tabulka16[výsledný čas],"&lt;&gt;")+1)</f>
        <v>16</v>
      </c>
      <c r="K66" s="8">
        <f>IF(Tabulka16[[#This Row],[výsledný čas]]="","",COUNTIFS(Tabulka16[Pohlaví M/Z],Tabulka16[[#This Row],[Pohlaví M/Z]],Tabulka16[výsledný čas],"&lt;"&amp;Tabulka16[[#This Row],[výsledný čas]],Tabulka16[výsledný čas],"&lt;&gt;")+1)</f>
        <v>71</v>
      </c>
      <c r="L66" s="8">
        <f>IF(ISERROR(RANK(Tabulka16[[#This Row],[výsledný čas]],Tabulka16[výsledný čas],1)),"",RANK(Tabulka16[[#This Row],[výsledný čas]],Tabulka16[výsledný čas],1))</f>
        <v>91</v>
      </c>
    </row>
    <row r="67" spans="1:12" x14ac:dyDescent="0.25">
      <c r="A67" s="9">
        <v>6</v>
      </c>
      <c r="B67" s="9" t="s">
        <v>126</v>
      </c>
      <c r="C67" s="9">
        <v>1959</v>
      </c>
      <c r="D67" s="9" t="s">
        <v>342</v>
      </c>
      <c r="E67" s="10" t="s">
        <v>20</v>
      </c>
      <c r="F67" s="11">
        <v>6.9444444444444501E-4</v>
      </c>
      <c r="G67" s="11">
        <f>VLOOKUP(Tabulka16[[#This Row],[startovní číslo]],Tabulka13[],5,0)+$O$1</f>
        <v>1.6701388888888887E-2</v>
      </c>
      <c r="H6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1.6006944444444442E-2</v>
      </c>
      <c r="I67" s="13" t="str">
        <f>IF(Tabulka16[[#This Row],[Pohlaví M/Z]]="Z",VLOOKUP(Tabulka16[[#This Row],[Ročník]],Tabulka3[],2,0),VLOOKUP(Tabulka16[[#This Row],[Ročník]],Tabulka3[],3,0))</f>
        <v>M50</v>
      </c>
      <c r="J67" s="8">
        <f>IF(Tabulka16[[#This Row],[výsledný čas]]="","",COUNTIFS(Tabulka16[Kategorie],Tabulka16[[#This Row],[Kategorie]],Tabulka16[výsledný čas],"&lt;"&amp;Tabulka16[[#This Row],[výsledný čas]],Tabulka16[výsledný čas],"&lt;&gt;")+1)</f>
        <v>17</v>
      </c>
      <c r="K67" s="8">
        <f>IF(Tabulka16[[#This Row],[výsledný čas]]="","",COUNTIFS(Tabulka16[Pohlaví M/Z],Tabulka16[[#This Row],[Pohlaví M/Z]],Tabulka16[výsledný čas],"&lt;"&amp;Tabulka16[[#This Row],[výsledný čas]],Tabulka16[výsledný čas],"&lt;&gt;")+1)</f>
        <v>79</v>
      </c>
      <c r="L67" s="8">
        <f>IF(ISERROR(RANK(Tabulka16[[#This Row],[výsledný čas]],Tabulka16[výsledný čas],1)),"",RANK(Tabulka16[[#This Row],[výsledný čas]],Tabulka16[výsledný čas],1))</f>
        <v>103</v>
      </c>
    </row>
    <row r="68" spans="1:12" x14ac:dyDescent="0.25">
      <c r="A68" s="9">
        <v>25</v>
      </c>
      <c r="B68" s="9" t="s">
        <v>363</v>
      </c>
      <c r="C68" s="9">
        <v>1957</v>
      </c>
      <c r="D68" s="9" t="s">
        <v>364</v>
      </c>
      <c r="E68" s="10" t="s">
        <v>20</v>
      </c>
      <c r="F68" s="11">
        <v>2.8935185185185201E-3</v>
      </c>
      <c r="G68" s="11">
        <f>VLOOKUP(Tabulka16[[#This Row],[startovní číslo]],Tabulka13[],5,0)+$O$1</f>
        <v>1.3680555555555555E-2</v>
      </c>
      <c r="H6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1.0787037037037036E-2</v>
      </c>
      <c r="I68" s="13" t="str">
        <f>IF(Tabulka16[[#This Row],[Pohlaví M/Z]]="Z",VLOOKUP(Tabulka16[[#This Row],[Ročník]],Tabulka3[],2,0),VLOOKUP(Tabulka16[[#This Row],[Ročník]],Tabulka3[],3,0))</f>
        <v>M60</v>
      </c>
      <c r="J68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68" s="8">
        <f>IF(Tabulka16[[#This Row],[výsledný čas]]="","",COUNTIFS(Tabulka16[Pohlaví M/Z],Tabulka16[[#This Row],[Pohlaví M/Z]],Tabulka16[výsledný čas],"&lt;"&amp;Tabulka16[[#This Row],[výsledný čas]],Tabulka16[výsledný čas],"&lt;&gt;")+1)</f>
        <v>29</v>
      </c>
      <c r="L68" s="8">
        <f>IF(ISERROR(RANK(Tabulka16[[#This Row],[výsledný čas]],Tabulka16[výsledný čas],1)),"",RANK(Tabulka16[[#This Row],[výsledný čas]],Tabulka16[výsledný čas],1))</f>
        <v>30</v>
      </c>
    </row>
    <row r="69" spans="1:12" x14ac:dyDescent="0.25">
      <c r="A69" s="9">
        <v>41</v>
      </c>
      <c r="B69" s="9" t="s">
        <v>223</v>
      </c>
      <c r="C69" s="9">
        <v>1958</v>
      </c>
      <c r="D69" s="9" t="s">
        <v>340</v>
      </c>
      <c r="E69" s="10" t="s">
        <v>20</v>
      </c>
      <c r="F69" s="11">
        <v>4.7453703703703703E-3</v>
      </c>
      <c r="G69" s="11">
        <f>VLOOKUP(Tabulka16[[#This Row],[startovní číslo]],Tabulka13[],5,0)+$O$1</f>
        <v>1.5636574074074074E-2</v>
      </c>
      <c r="H6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1.0891203703703703E-2</v>
      </c>
      <c r="I69" s="13" t="str">
        <f>IF(Tabulka16[[#This Row],[Pohlaví M/Z]]="Z",VLOOKUP(Tabulka16[[#This Row],[Ročník]],Tabulka3[],2,0),VLOOKUP(Tabulka16[[#This Row],[Ročník]],Tabulka3[],3,0))</f>
        <v>M60</v>
      </c>
      <c r="J69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69" s="8">
        <f>IF(Tabulka16[[#This Row],[výsledný čas]]="","",COUNTIFS(Tabulka16[Pohlaví M/Z],Tabulka16[[#This Row],[Pohlaví M/Z]],Tabulka16[výsledný čas],"&lt;"&amp;Tabulka16[[#This Row],[výsledný čas]],Tabulka16[výsledný čas],"&lt;&gt;")+1)</f>
        <v>32</v>
      </c>
      <c r="L69" s="8">
        <f>IF(ISERROR(RANK(Tabulka16[[#This Row],[výsledný čas]],Tabulka16[výsledný čas],1)),"",RANK(Tabulka16[[#This Row],[výsledný čas]],Tabulka16[výsledný čas],1))</f>
        <v>33</v>
      </c>
    </row>
    <row r="70" spans="1:12" x14ac:dyDescent="0.25">
      <c r="A70" s="9">
        <v>20</v>
      </c>
      <c r="B70" s="9" t="s">
        <v>215</v>
      </c>
      <c r="C70" s="9">
        <v>1958</v>
      </c>
      <c r="D70" s="9" t="s">
        <v>177</v>
      </c>
      <c r="E70" s="10" t="s">
        <v>20</v>
      </c>
      <c r="F70" s="11">
        <v>2.3148148148148099E-3</v>
      </c>
      <c r="G70" s="11">
        <f>VLOOKUP(Tabulka16[[#This Row],[startovní číslo]],Tabulka13[],5,0)+$O$1</f>
        <v>1.3414351851851851E-2</v>
      </c>
      <c r="H7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1.1099537037037041E-2</v>
      </c>
      <c r="I70" s="13" t="str">
        <f>IF(Tabulka16[[#This Row],[Pohlaví M/Z]]="Z",VLOOKUP(Tabulka16[[#This Row],[Ročník]],Tabulka3[],2,0),VLOOKUP(Tabulka16[[#This Row],[Ročník]],Tabulka3[],3,0))</f>
        <v>M60</v>
      </c>
      <c r="J70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70" s="8">
        <f>IF(Tabulka16[[#This Row],[výsledný čas]]="","",COUNTIFS(Tabulka16[Pohlaví M/Z],Tabulka16[[#This Row],[Pohlaví M/Z]],Tabulka16[výsledný čas],"&lt;"&amp;Tabulka16[[#This Row],[výsledný čas]],Tabulka16[výsledný čas],"&lt;&gt;")+1)</f>
        <v>37</v>
      </c>
      <c r="L70" s="8">
        <f>IF(ISERROR(RANK(Tabulka16[[#This Row],[výsledný čas]],Tabulka16[výsledný čas],1)),"",RANK(Tabulka16[[#This Row],[výsledný čas]],Tabulka16[výsledný čas],1))</f>
        <v>38</v>
      </c>
    </row>
    <row r="71" spans="1:12" x14ac:dyDescent="0.25">
      <c r="A71" s="9">
        <v>47</v>
      </c>
      <c r="B71" s="9" t="s">
        <v>282</v>
      </c>
      <c r="C71" s="9">
        <v>1954</v>
      </c>
      <c r="D71" s="9" t="s">
        <v>132</v>
      </c>
      <c r="E71" s="10" t="s">
        <v>20</v>
      </c>
      <c r="F71" s="11">
        <v>5.4398148148148097E-3</v>
      </c>
      <c r="G71" s="11">
        <f>VLOOKUP(Tabulka16[[#This Row],[startovní číslo]],Tabulka13[],5,0)+$O$1</f>
        <v>1.7118055555555556E-2</v>
      </c>
      <c r="H7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1.1678240740740746E-2</v>
      </c>
      <c r="I71" s="13" t="str">
        <f>IF(Tabulka16[[#This Row],[Pohlaví M/Z]]="Z",VLOOKUP(Tabulka16[[#This Row],[Ročník]],Tabulka3[],2,0),VLOOKUP(Tabulka16[[#This Row],[Ročník]],Tabulka3[],3,0))</f>
        <v>M60</v>
      </c>
      <c r="J71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71" s="8">
        <f>IF(Tabulka16[[#This Row],[výsledný čas]]="","",COUNTIFS(Tabulka16[Pohlaví M/Z],Tabulka16[[#This Row],[Pohlaví M/Z]],Tabulka16[výsledný čas],"&lt;"&amp;Tabulka16[[#This Row],[výsledný čas]],Tabulka16[výsledný čas],"&lt;&gt;")+1)</f>
        <v>45</v>
      </c>
      <c r="L71" s="8">
        <f>IF(ISERROR(RANK(Tabulka16[[#This Row],[výsledný čas]],Tabulka16[výsledný čas],1)),"",RANK(Tabulka16[[#This Row],[výsledný čas]],Tabulka16[výsledný čas],1))</f>
        <v>51</v>
      </c>
    </row>
    <row r="72" spans="1:12" x14ac:dyDescent="0.25">
      <c r="A72" s="9">
        <v>3</v>
      </c>
      <c r="B72" s="9" t="s">
        <v>139</v>
      </c>
      <c r="C72" s="9">
        <v>1956</v>
      </c>
      <c r="D72" s="9" t="s">
        <v>278</v>
      </c>
      <c r="E72" s="10" t="s">
        <v>20</v>
      </c>
      <c r="F72" s="11">
        <v>3.4722222222222202E-4</v>
      </c>
      <c r="G72" s="11">
        <f>VLOOKUP(Tabulka16[[#This Row],[startovní číslo]],Tabulka13[],5,0)+$O$1</f>
        <v>1.2881944444444446E-2</v>
      </c>
      <c r="H7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1.2534722222222223E-2</v>
      </c>
      <c r="I72" s="13" t="str">
        <f>IF(Tabulka16[[#This Row],[Pohlaví M/Z]]="Z",VLOOKUP(Tabulka16[[#This Row],[Ročník]],Tabulka3[],2,0),VLOOKUP(Tabulka16[[#This Row],[Ročník]],Tabulka3[],3,0))</f>
        <v>M60</v>
      </c>
      <c r="J72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72" s="8">
        <f>IF(Tabulka16[[#This Row],[výsledný čas]]="","",COUNTIFS(Tabulka16[Pohlaví M/Z],Tabulka16[[#This Row],[Pohlaví M/Z]],Tabulka16[výsledný čas],"&lt;"&amp;Tabulka16[[#This Row],[výsledný čas]],Tabulka16[výsledný čas],"&lt;&gt;")+1)</f>
        <v>53</v>
      </c>
      <c r="L72" s="8">
        <f>IF(ISERROR(RANK(Tabulka16[[#This Row],[výsledný čas]],Tabulka16[výsledný čas],1)),"",RANK(Tabulka16[[#This Row],[výsledný čas]],Tabulka16[výsledný čas],1))</f>
        <v>64</v>
      </c>
    </row>
    <row r="73" spans="1:12" x14ac:dyDescent="0.25">
      <c r="A73" s="9">
        <v>66</v>
      </c>
      <c r="B73" s="9" t="s">
        <v>135</v>
      </c>
      <c r="C73" s="9">
        <v>1953</v>
      </c>
      <c r="D73" s="9" t="s">
        <v>278</v>
      </c>
      <c r="E73" s="10" t="s">
        <v>20</v>
      </c>
      <c r="F73" s="11">
        <f>P$1*A:A</f>
        <v>7.6388888888888886E-3</v>
      </c>
      <c r="G73" s="11">
        <f>VLOOKUP(Tabulka16[[#This Row],[startovní číslo]],Tabulka13[],5,0)+$O$1</f>
        <v>2.0243055555555552E-2</v>
      </c>
      <c r="H7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1.2604166666666663E-2</v>
      </c>
      <c r="I73" s="13" t="str">
        <f>IF(Tabulka16[[#This Row],[Pohlaví M/Z]]="Z",VLOOKUP(Tabulka16[[#This Row],[Ročník]],Tabulka3[],2,0),VLOOKUP(Tabulka16[[#This Row],[Ročník]],Tabulka3[],3,0))</f>
        <v>M60</v>
      </c>
      <c r="J73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73" s="8">
        <f>IF(Tabulka16[[#This Row],[výsledný čas]]="","",COUNTIFS(Tabulka16[Pohlaví M/Z],Tabulka16[[#This Row],[Pohlaví M/Z]],Tabulka16[výsledný čas],"&lt;"&amp;Tabulka16[[#This Row],[výsledný čas]],Tabulka16[výsledný čas],"&lt;&gt;")+1)</f>
        <v>54</v>
      </c>
      <c r="L73" s="8">
        <f>IF(ISERROR(RANK(Tabulka16[[#This Row],[výsledný čas]],Tabulka16[výsledný čas],1)),"",RANK(Tabulka16[[#This Row],[výsledný čas]],Tabulka16[výsledný čas],1))</f>
        <v>65</v>
      </c>
    </row>
    <row r="74" spans="1:12" x14ac:dyDescent="0.25">
      <c r="A74" s="9">
        <v>78</v>
      </c>
      <c r="B74" s="9" t="s">
        <v>137</v>
      </c>
      <c r="C74" s="9">
        <v>1953</v>
      </c>
      <c r="D74" s="9" t="s">
        <v>288</v>
      </c>
      <c r="E74" s="10" t="s">
        <v>20</v>
      </c>
      <c r="F74" s="11">
        <f>P$1*A:A</f>
        <v>9.0277777777777769E-3</v>
      </c>
      <c r="G74" s="11">
        <f>VLOOKUP(Tabulka16[[#This Row],[startovní číslo]],Tabulka13[],5,0)+$O$1</f>
        <v>2.1701388888888892E-2</v>
      </c>
      <c r="H7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1.2673611111111115E-2</v>
      </c>
      <c r="I74" s="13" t="str">
        <f>IF(Tabulka16[[#This Row],[Pohlaví M/Z]]="Z",VLOOKUP(Tabulka16[[#This Row],[Ročník]],Tabulka3[],2,0),VLOOKUP(Tabulka16[[#This Row],[Ročník]],Tabulka3[],3,0))</f>
        <v>M60</v>
      </c>
      <c r="J74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74" s="8">
        <f>IF(Tabulka16[[#This Row],[výsledný čas]]="","",COUNTIFS(Tabulka16[Pohlaví M/Z],Tabulka16[[#This Row],[Pohlaví M/Z]],Tabulka16[výsledný čas],"&lt;"&amp;Tabulka16[[#This Row],[výsledný čas]],Tabulka16[výsledný čas],"&lt;&gt;")+1)</f>
        <v>55</v>
      </c>
      <c r="L74" s="8">
        <f>IF(ISERROR(RANK(Tabulka16[[#This Row],[výsledný čas]],Tabulka16[výsledný čas],1)),"",RANK(Tabulka16[[#This Row],[výsledný čas]],Tabulka16[výsledný čas],1))</f>
        <v>68</v>
      </c>
    </row>
    <row r="75" spans="1:12" x14ac:dyDescent="0.25">
      <c r="A75" s="9">
        <v>35</v>
      </c>
      <c r="B75" s="9" t="s">
        <v>334</v>
      </c>
      <c r="C75" s="9">
        <v>1958</v>
      </c>
      <c r="D75" s="9" t="s">
        <v>335</v>
      </c>
      <c r="E75" s="10" t="s">
        <v>20</v>
      </c>
      <c r="F75" s="11">
        <v>4.0509259259259196E-3</v>
      </c>
      <c r="G75" s="11">
        <f>VLOOKUP(Tabulka16[[#This Row],[startovní číslo]],Tabulka13[],5,0)+$O$1</f>
        <v>1.7222222222222222E-2</v>
      </c>
      <c r="H7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1.3171296296296302E-2</v>
      </c>
      <c r="I75" s="13" t="str">
        <f>IF(Tabulka16[[#This Row],[Pohlaví M/Z]]="Z",VLOOKUP(Tabulka16[[#This Row],[Ročník]],Tabulka3[],2,0),VLOOKUP(Tabulka16[[#This Row],[Ročník]],Tabulka3[],3,0))</f>
        <v>M60</v>
      </c>
      <c r="J75" s="8">
        <f>IF(Tabulka16[[#This Row],[výsledný čas]]="","",COUNTIFS(Tabulka16[Kategorie],Tabulka16[[#This Row],[Kategorie]],Tabulka16[výsledný čas],"&lt;"&amp;Tabulka16[[#This Row],[výsledný čas]],Tabulka16[výsledný čas],"&lt;&gt;")+1)</f>
        <v>8</v>
      </c>
      <c r="K75" s="8">
        <f>IF(Tabulka16[[#This Row],[výsledný čas]]="","",COUNTIFS(Tabulka16[Pohlaví M/Z],Tabulka16[[#This Row],[Pohlaví M/Z]],Tabulka16[výsledný čas],"&lt;"&amp;Tabulka16[[#This Row],[výsledný čas]],Tabulka16[výsledný čas],"&lt;&gt;")+1)</f>
        <v>57</v>
      </c>
      <c r="L75" s="8">
        <f>IF(ISERROR(RANK(Tabulka16[[#This Row],[výsledný čas]],Tabulka16[výsledný čas],1)),"",RANK(Tabulka16[[#This Row],[výsledný čas]],Tabulka16[výsledný čas],1))</f>
        <v>71</v>
      </c>
    </row>
    <row r="76" spans="1:12" x14ac:dyDescent="0.25">
      <c r="A76" s="9">
        <v>116</v>
      </c>
      <c r="B76" s="9" t="s">
        <v>140</v>
      </c>
      <c r="C76" s="9">
        <v>1949</v>
      </c>
      <c r="D76" s="9" t="s">
        <v>396</v>
      </c>
      <c r="E76" s="10" t="s">
        <v>20</v>
      </c>
      <c r="F76" s="11">
        <v>1.3541666666666641E-2</v>
      </c>
      <c r="G76" s="11">
        <f>VLOOKUP(Tabulka16[[#This Row],[startovní číslo]],Tabulka13[],5,0)+$O$1</f>
        <v>2.7071759259259257E-2</v>
      </c>
      <c r="H7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1.3530092592592616E-2</v>
      </c>
      <c r="I76" s="13" t="str">
        <f>IF(Tabulka16[[#This Row],[Pohlaví M/Z]]="Z",VLOOKUP(Tabulka16[[#This Row],[Ročník]],Tabulka3[],2,0),VLOOKUP(Tabulka16[[#This Row],[Ročník]],Tabulka3[],3,0))</f>
        <v>M60</v>
      </c>
      <c r="J76" s="8">
        <f>IF(Tabulka16[[#This Row],[výsledný čas]]="","",COUNTIFS(Tabulka16[Kategorie],Tabulka16[[#This Row],[Kategorie]],Tabulka16[výsledný čas],"&lt;"&amp;Tabulka16[[#This Row],[výsledný čas]],Tabulka16[výsledný čas],"&lt;&gt;")+1)</f>
        <v>9</v>
      </c>
      <c r="K76" s="8">
        <f>IF(Tabulka16[[#This Row],[výsledný čas]]="","",COUNTIFS(Tabulka16[Pohlaví M/Z],Tabulka16[[#This Row],[Pohlaví M/Z]],Tabulka16[výsledný čas],"&lt;"&amp;Tabulka16[[#This Row],[výsledný čas]],Tabulka16[výsledný čas],"&lt;&gt;")+1)</f>
        <v>63</v>
      </c>
      <c r="L76" s="8">
        <f>IF(ISERROR(RANK(Tabulka16[[#This Row],[výsledný čas]],Tabulka16[výsledný čas],1)),"",RANK(Tabulka16[[#This Row],[výsledný čas]],Tabulka16[výsledný čas],1))</f>
        <v>78</v>
      </c>
    </row>
    <row r="77" spans="1:12" x14ac:dyDescent="0.25">
      <c r="A77" s="9">
        <v>98</v>
      </c>
      <c r="B77" s="9" t="s">
        <v>125</v>
      </c>
      <c r="C77" s="9">
        <v>1957</v>
      </c>
      <c r="D77" s="9" t="s">
        <v>278</v>
      </c>
      <c r="E77" s="10" t="s">
        <v>20</v>
      </c>
      <c r="F77" s="11">
        <v>1.1458333333333341E-2</v>
      </c>
      <c r="G77" s="11">
        <f>VLOOKUP(Tabulka16[[#This Row],[startovní číslo]],Tabulka13[],5,0)+$O$1</f>
        <v>2.5462962962962962E-2</v>
      </c>
      <c r="H7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1.400462962962962E-2</v>
      </c>
      <c r="I77" s="13" t="str">
        <f>IF(Tabulka16[[#This Row],[Pohlaví M/Z]]="Z",VLOOKUP(Tabulka16[[#This Row],[Ročník]],Tabulka3[],2,0),VLOOKUP(Tabulka16[[#This Row],[Ročník]],Tabulka3[],3,0))</f>
        <v>M60</v>
      </c>
      <c r="J77" s="8">
        <f>IF(Tabulka16[[#This Row],[výsledný čas]]="","",COUNTIFS(Tabulka16[Kategorie],Tabulka16[[#This Row],[Kategorie]],Tabulka16[výsledný čas],"&lt;"&amp;Tabulka16[[#This Row],[výsledný čas]],Tabulka16[výsledný čas],"&lt;&gt;")+1)</f>
        <v>10</v>
      </c>
      <c r="K77" s="8">
        <f>IF(Tabulka16[[#This Row],[výsledný čas]]="","",COUNTIFS(Tabulka16[Pohlaví M/Z],Tabulka16[[#This Row],[Pohlaví M/Z]],Tabulka16[výsledný čas],"&lt;"&amp;Tabulka16[[#This Row],[výsledný čas]],Tabulka16[výsledný čas],"&lt;&gt;")+1)</f>
        <v>67</v>
      </c>
      <c r="L77" s="8">
        <f>IF(ISERROR(RANK(Tabulka16[[#This Row],[výsledný čas]],Tabulka16[výsledný čas],1)),"",RANK(Tabulka16[[#This Row],[výsledný čas]],Tabulka16[výsledný čas],1))</f>
        <v>85</v>
      </c>
    </row>
    <row r="78" spans="1:12" x14ac:dyDescent="0.25">
      <c r="A78" s="9">
        <v>112</v>
      </c>
      <c r="B78" s="9" t="s">
        <v>329</v>
      </c>
      <c r="C78" s="9">
        <v>1956</v>
      </c>
      <c r="D78" s="9" t="s">
        <v>330</v>
      </c>
      <c r="E78" s="10" t="s">
        <v>20</v>
      </c>
      <c r="F78" s="11">
        <v>1.3078703703703641E-2</v>
      </c>
      <c r="G78" s="11">
        <f>VLOOKUP(Tabulka16[[#This Row],[startovní číslo]],Tabulka13[],5,0)+$O$1</f>
        <v>2.7291666666666662E-2</v>
      </c>
      <c r="H7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1.4212962962963021E-2</v>
      </c>
      <c r="I78" s="13" t="str">
        <f>IF(Tabulka16[[#This Row],[Pohlaví M/Z]]="Z",VLOOKUP(Tabulka16[[#This Row],[Ročník]],Tabulka3[],2,0),VLOOKUP(Tabulka16[[#This Row],[Ročník]],Tabulka3[],3,0))</f>
        <v>M60</v>
      </c>
      <c r="J78" s="8">
        <f>IF(Tabulka16[[#This Row],[výsledný čas]]="","",COUNTIFS(Tabulka16[Kategorie],Tabulka16[[#This Row],[Kategorie]],Tabulka16[výsledný čas],"&lt;"&amp;Tabulka16[[#This Row],[výsledný čas]],Tabulka16[výsledný čas],"&lt;&gt;")+1)</f>
        <v>11</v>
      </c>
      <c r="K78" s="8">
        <f>IF(Tabulka16[[#This Row],[výsledný čas]]="","",COUNTIFS(Tabulka16[Pohlaví M/Z],Tabulka16[[#This Row],[Pohlaví M/Z]],Tabulka16[výsledný čas],"&lt;"&amp;Tabulka16[[#This Row],[výsledný čas]],Tabulka16[výsledný čas],"&lt;&gt;")+1)</f>
        <v>68</v>
      </c>
      <c r="L78" s="8">
        <f>IF(ISERROR(RANK(Tabulka16[[#This Row],[výsledný čas]],Tabulka16[výsledný čas],1)),"",RANK(Tabulka16[[#This Row],[výsledný čas]],Tabulka16[výsledný čas],1))</f>
        <v>88</v>
      </c>
    </row>
    <row r="79" spans="1:12" x14ac:dyDescent="0.25">
      <c r="A79" s="9">
        <v>11</v>
      </c>
      <c r="B79" s="9" t="s">
        <v>143</v>
      </c>
      <c r="C79" s="9">
        <v>1951</v>
      </c>
      <c r="D79" s="9" t="s">
        <v>274</v>
      </c>
      <c r="E79" s="10" t="s">
        <v>20</v>
      </c>
      <c r="F79" s="11">
        <v>1.27314814814815E-3</v>
      </c>
      <c r="G79" s="11">
        <f>VLOOKUP(Tabulka16[[#This Row],[startovní číslo]],Tabulka13[],5,0)+$O$1</f>
        <v>1.6516203703703703E-2</v>
      </c>
      <c r="H7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1.5243055555555553E-2</v>
      </c>
      <c r="I79" s="13" t="str">
        <f>IF(Tabulka16[[#This Row],[Pohlaví M/Z]]="Z",VLOOKUP(Tabulka16[[#This Row],[Ročník]],Tabulka3[],2,0),VLOOKUP(Tabulka16[[#This Row],[Ročník]],Tabulka3[],3,0))</f>
        <v>M60</v>
      </c>
      <c r="J79" s="8">
        <f>IF(Tabulka16[[#This Row],[výsledný čas]]="","",COUNTIFS(Tabulka16[Kategorie],Tabulka16[[#This Row],[Kategorie]],Tabulka16[výsledný čas],"&lt;"&amp;Tabulka16[[#This Row],[výsledný čas]],Tabulka16[výsledný čas],"&lt;&gt;")+1)</f>
        <v>12</v>
      </c>
      <c r="K79" s="8">
        <f>IF(Tabulka16[[#This Row],[výsledný čas]]="","",COUNTIFS(Tabulka16[Pohlaví M/Z],Tabulka16[[#This Row],[Pohlaví M/Z]],Tabulka16[výsledný čas],"&lt;"&amp;Tabulka16[[#This Row],[výsledný čas]],Tabulka16[výsledný čas],"&lt;&gt;")+1)</f>
        <v>74</v>
      </c>
      <c r="L79" s="8">
        <f>IF(ISERROR(RANK(Tabulka16[[#This Row],[výsledný čas]],Tabulka16[výsledný čas],1)),"",RANK(Tabulka16[[#This Row],[výsledný čas]],Tabulka16[výsledný čas],1))</f>
        <v>96</v>
      </c>
    </row>
    <row r="80" spans="1:12" x14ac:dyDescent="0.25">
      <c r="A80" s="9">
        <v>21</v>
      </c>
      <c r="B80" s="9" t="s">
        <v>130</v>
      </c>
      <c r="C80" s="9">
        <v>1958</v>
      </c>
      <c r="D80" s="9" t="s">
        <v>278</v>
      </c>
      <c r="E80" s="10" t="s">
        <v>20</v>
      </c>
      <c r="F80" s="11">
        <v>2.43055555555555E-3</v>
      </c>
      <c r="G80" s="11">
        <f>VLOOKUP(Tabulka16[[#This Row],[startovní číslo]],Tabulka13[],5,0)+$O$1</f>
        <v>1.7789351851851851E-2</v>
      </c>
      <c r="H8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1.5358796296296301E-2</v>
      </c>
      <c r="I80" s="13" t="str">
        <f>IF(Tabulka16[[#This Row],[Pohlaví M/Z]]="Z",VLOOKUP(Tabulka16[[#This Row],[Ročník]],Tabulka3[],2,0),VLOOKUP(Tabulka16[[#This Row],[Ročník]],Tabulka3[],3,0))</f>
        <v>M60</v>
      </c>
      <c r="J80" s="8">
        <f>IF(Tabulka16[[#This Row],[výsledný čas]]="","",COUNTIFS(Tabulka16[Kategorie],Tabulka16[[#This Row],[Kategorie]],Tabulka16[výsledný čas],"&lt;"&amp;Tabulka16[[#This Row],[výsledný čas]],Tabulka16[výsledný čas],"&lt;&gt;")+1)</f>
        <v>13</v>
      </c>
      <c r="K80" s="8">
        <f>IF(Tabulka16[[#This Row],[výsledný čas]]="","",COUNTIFS(Tabulka16[Pohlaví M/Z],Tabulka16[[#This Row],[Pohlaví M/Z]],Tabulka16[výsledný čas],"&lt;"&amp;Tabulka16[[#This Row],[výsledný čas]],Tabulka16[výsledný čas],"&lt;&gt;")+1)</f>
        <v>75</v>
      </c>
      <c r="L80" s="8">
        <f>IF(ISERROR(RANK(Tabulka16[[#This Row],[výsledný čas]],Tabulka16[výsledný čas],1)),"",RANK(Tabulka16[[#This Row],[výsledný čas]],Tabulka16[výsledný čas],1))</f>
        <v>97</v>
      </c>
    </row>
    <row r="81" spans="1:12" x14ac:dyDescent="0.25">
      <c r="A81" s="9">
        <v>70</v>
      </c>
      <c r="B81" s="9" t="s">
        <v>146</v>
      </c>
      <c r="C81" s="9">
        <v>1950</v>
      </c>
      <c r="D81" s="9" t="s">
        <v>278</v>
      </c>
      <c r="E81" s="10" t="s">
        <v>20</v>
      </c>
      <c r="F81" s="11">
        <f>P$1*A:A</f>
        <v>8.1018518518518514E-3</v>
      </c>
      <c r="G81" s="11">
        <f>VLOOKUP(Tabulka16[[#This Row],[startovní číslo]],Tabulka13[],5,0)+$O$1</f>
        <v>2.3657407407407408E-2</v>
      </c>
      <c r="H8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1.5555555555555557E-2</v>
      </c>
      <c r="I81" s="13" t="str">
        <f>IF(Tabulka16[[#This Row],[Pohlaví M/Z]]="Z",VLOOKUP(Tabulka16[[#This Row],[Ročník]],Tabulka3[],2,0),VLOOKUP(Tabulka16[[#This Row],[Ročník]],Tabulka3[],3,0))</f>
        <v>M60</v>
      </c>
      <c r="J81" s="8">
        <f>IF(Tabulka16[[#This Row],[výsledný čas]]="","",COUNTIFS(Tabulka16[Kategorie],Tabulka16[[#This Row],[Kategorie]],Tabulka16[výsledný čas],"&lt;"&amp;Tabulka16[[#This Row],[výsledný čas]],Tabulka16[výsledný čas],"&lt;&gt;")+1)</f>
        <v>14</v>
      </c>
      <c r="K81" s="8">
        <f>IF(Tabulka16[[#This Row],[výsledný čas]]="","",COUNTIFS(Tabulka16[Pohlaví M/Z],Tabulka16[[#This Row],[Pohlaví M/Z]],Tabulka16[výsledný čas],"&lt;"&amp;Tabulka16[[#This Row],[výsledný čas]],Tabulka16[výsledný čas],"&lt;&gt;")+1)</f>
        <v>76</v>
      </c>
      <c r="L81" s="8">
        <f>IF(ISERROR(RANK(Tabulka16[[#This Row],[výsledný čas]],Tabulka16[výsledný čas],1)),"",RANK(Tabulka16[[#This Row],[výsledný čas]],Tabulka16[výsledný čas],1))</f>
        <v>99</v>
      </c>
    </row>
    <row r="82" spans="1:12" x14ac:dyDescent="0.25">
      <c r="A82" s="9">
        <v>16</v>
      </c>
      <c r="B82" s="9" t="s">
        <v>144</v>
      </c>
      <c r="C82" s="9">
        <v>1954</v>
      </c>
      <c r="D82" s="9" t="s">
        <v>285</v>
      </c>
      <c r="E82" s="10" t="s">
        <v>20</v>
      </c>
      <c r="F82" s="11">
        <v>1.85185185185185E-3</v>
      </c>
      <c r="G82" s="11">
        <f>VLOOKUP(Tabulka16[[#This Row],[startovní číslo]],Tabulka13[],5,0)+$O$1</f>
        <v>1.7662037037037035E-2</v>
      </c>
      <c r="H8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1.5810185185185184E-2</v>
      </c>
      <c r="I82" s="13" t="str">
        <f>IF(Tabulka16[[#This Row],[Pohlaví M/Z]]="Z",VLOOKUP(Tabulka16[[#This Row],[Ročník]],Tabulka3[],2,0),VLOOKUP(Tabulka16[[#This Row],[Ročník]],Tabulka3[],3,0))</f>
        <v>M60</v>
      </c>
      <c r="J82" s="8">
        <f>IF(Tabulka16[[#This Row],[výsledný čas]]="","",COUNTIFS(Tabulka16[Kategorie],Tabulka16[[#This Row],[Kategorie]],Tabulka16[výsledný čas],"&lt;"&amp;Tabulka16[[#This Row],[výsledný čas]],Tabulka16[výsledný čas],"&lt;&gt;")+1)</f>
        <v>15</v>
      </c>
      <c r="K82" s="8">
        <f>IF(Tabulka16[[#This Row],[výsledný čas]]="","",COUNTIFS(Tabulka16[Pohlaví M/Z],Tabulka16[[#This Row],[Pohlaví M/Z]],Tabulka16[výsledný čas],"&lt;"&amp;Tabulka16[[#This Row],[výsledný čas]],Tabulka16[výsledný čas],"&lt;&gt;")+1)</f>
        <v>77</v>
      </c>
      <c r="L82" s="8">
        <f>IF(ISERROR(RANK(Tabulka16[[#This Row],[výsledný čas]],Tabulka16[výsledný čas],1)),"",RANK(Tabulka16[[#This Row],[výsledný čas]],Tabulka16[výsledný čas],1))</f>
        <v>100</v>
      </c>
    </row>
    <row r="83" spans="1:12" x14ac:dyDescent="0.25">
      <c r="A83" s="9">
        <v>8</v>
      </c>
      <c r="B83" s="9" t="s">
        <v>318</v>
      </c>
      <c r="C83" s="9">
        <v>1951</v>
      </c>
      <c r="D83" s="9" t="s">
        <v>278</v>
      </c>
      <c r="E83" s="10" t="s">
        <v>20</v>
      </c>
      <c r="F83" s="11">
        <v>9.2592592592592585E-4</v>
      </c>
      <c r="G83" s="11">
        <f>VLOOKUP(Tabulka16[[#This Row],[startovní číslo]],Tabulka13[],5,0)+$O$1</f>
        <v>1.6805555555555556E-2</v>
      </c>
      <c r="H8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1.5879629629629629E-2</v>
      </c>
      <c r="I83" s="13" t="str">
        <f>IF(Tabulka16[[#This Row],[Pohlaví M/Z]]="Z",VLOOKUP(Tabulka16[[#This Row],[Ročník]],Tabulka3[],2,0),VLOOKUP(Tabulka16[[#This Row],[Ročník]],Tabulka3[],3,0))</f>
        <v>M60</v>
      </c>
      <c r="J83" s="8">
        <f>IF(Tabulka16[[#This Row],[výsledný čas]]="","",COUNTIFS(Tabulka16[Kategorie],Tabulka16[[#This Row],[Kategorie]],Tabulka16[výsledný čas],"&lt;"&amp;Tabulka16[[#This Row],[výsledný čas]],Tabulka16[výsledný čas],"&lt;&gt;")+1)</f>
        <v>16</v>
      </c>
      <c r="K83" s="8">
        <f>IF(Tabulka16[[#This Row],[výsledný čas]]="","",COUNTIFS(Tabulka16[Pohlaví M/Z],Tabulka16[[#This Row],[Pohlaví M/Z]],Tabulka16[výsledný čas],"&lt;"&amp;Tabulka16[[#This Row],[výsledný čas]],Tabulka16[výsledný čas],"&lt;&gt;")+1)</f>
        <v>78</v>
      </c>
      <c r="L83" s="8">
        <f>IF(ISERROR(RANK(Tabulka16[[#This Row],[výsledný čas]],Tabulka16[výsledný čas],1)),"",RANK(Tabulka16[[#This Row],[výsledný čas]],Tabulka16[výsledný čas],1))</f>
        <v>101</v>
      </c>
    </row>
    <row r="84" spans="1:12" x14ac:dyDescent="0.25">
      <c r="A84" s="9">
        <v>9</v>
      </c>
      <c r="B84" s="9" t="s">
        <v>358</v>
      </c>
      <c r="C84" s="9">
        <v>1951</v>
      </c>
      <c r="D84" s="9" t="s">
        <v>278</v>
      </c>
      <c r="E84" s="10" t="s">
        <v>20</v>
      </c>
      <c r="F84" s="11">
        <v>1.0416666666666667E-3</v>
      </c>
      <c r="G84" s="11">
        <f>VLOOKUP(Tabulka16[[#This Row],[startovní číslo]],Tabulka13[],5,0)+$O$1</f>
        <v>1.7499999999999998E-2</v>
      </c>
      <c r="H8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1.6458333333333332E-2</v>
      </c>
      <c r="I84" s="13" t="str">
        <f>IF(Tabulka16[[#This Row],[Pohlaví M/Z]]="Z",VLOOKUP(Tabulka16[[#This Row],[Ročník]],Tabulka3[],2,0),VLOOKUP(Tabulka16[[#This Row],[Ročník]],Tabulka3[],3,0))</f>
        <v>M60</v>
      </c>
      <c r="J84" s="8">
        <f>IF(Tabulka16[[#This Row],[výsledný čas]]="","",COUNTIFS(Tabulka16[Kategorie],Tabulka16[[#This Row],[Kategorie]],Tabulka16[výsledný čas],"&lt;"&amp;Tabulka16[[#This Row],[výsledný čas]],Tabulka16[výsledný čas],"&lt;&gt;")+1)</f>
        <v>17</v>
      </c>
      <c r="K84" s="8">
        <f>IF(Tabulka16[[#This Row],[výsledný čas]]="","",COUNTIFS(Tabulka16[Pohlaví M/Z],Tabulka16[[#This Row],[Pohlaví M/Z]],Tabulka16[výsledný čas],"&lt;"&amp;Tabulka16[[#This Row],[výsledný čas]],Tabulka16[výsledný čas],"&lt;&gt;")+1)</f>
        <v>80</v>
      </c>
      <c r="L84" s="8">
        <f>IF(ISERROR(RANK(Tabulka16[[#This Row],[výsledný čas]],Tabulka16[výsledný čas],1)),"",RANK(Tabulka16[[#This Row],[výsledný čas]],Tabulka16[výsledný čas],1))</f>
        <v>105</v>
      </c>
    </row>
    <row r="85" spans="1:12" x14ac:dyDescent="0.25">
      <c r="A85" s="9">
        <v>61</v>
      </c>
      <c r="B85" s="9" t="s">
        <v>149</v>
      </c>
      <c r="C85" s="9">
        <v>1953</v>
      </c>
      <c r="D85" s="9" t="s">
        <v>150</v>
      </c>
      <c r="E85" s="10" t="s">
        <v>20</v>
      </c>
      <c r="F85" s="11">
        <f>P$1*A:A</f>
        <v>7.060185185185185E-3</v>
      </c>
      <c r="G85" s="11">
        <f>VLOOKUP(Tabulka16[[#This Row],[startovní číslo]],Tabulka13[],5,0)+$O$1</f>
        <v>2.6018518518518521E-2</v>
      </c>
      <c r="H8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1.8958333333333334E-2</v>
      </c>
      <c r="I85" s="13" t="str">
        <f>IF(Tabulka16[[#This Row],[Pohlaví M/Z]]="Z",VLOOKUP(Tabulka16[[#This Row],[Ročník]],Tabulka3[],2,0),VLOOKUP(Tabulka16[[#This Row],[Ročník]],Tabulka3[],3,0))</f>
        <v>M60</v>
      </c>
      <c r="J85" s="8">
        <f>IF(Tabulka16[[#This Row],[výsledný čas]]="","",COUNTIFS(Tabulka16[Kategorie],Tabulka16[[#This Row],[Kategorie]],Tabulka16[výsledný čas],"&lt;"&amp;Tabulka16[[#This Row],[výsledný čas]],Tabulka16[výsledný čas],"&lt;&gt;")+1)</f>
        <v>18</v>
      </c>
      <c r="K85" s="8">
        <f>IF(Tabulka16[[#This Row],[výsledný čas]]="","",COUNTIFS(Tabulka16[Pohlaví M/Z],Tabulka16[[#This Row],[Pohlaví M/Z]],Tabulka16[výsledný čas],"&lt;"&amp;Tabulka16[[#This Row],[výsledný čas]],Tabulka16[výsledný čas],"&lt;&gt;")+1)</f>
        <v>85</v>
      </c>
      <c r="L85" s="8">
        <f>IF(ISERROR(RANK(Tabulka16[[#This Row],[výsledný čas]],Tabulka16[výsledný čas],1)),"",RANK(Tabulka16[[#This Row],[výsledný čas]],Tabulka16[výsledný čas],1))</f>
        <v>113</v>
      </c>
    </row>
    <row r="86" spans="1:12" x14ac:dyDescent="0.25">
      <c r="A86" s="9">
        <v>30</v>
      </c>
      <c r="B86" s="9" t="s">
        <v>151</v>
      </c>
      <c r="C86" s="9">
        <v>1950</v>
      </c>
      <c r="D86" s="9" t="s">
        <v>89</v>
      </c>
      <c r="E86" s="10" t="s">
        <v>20</v>
      </c>
      <c r="F86" s="11">
        <v>3.4722222222222199E-3</v>
      </c>
      <c r="G86" s="11">
        <f>VLOOKUP(Tabulka16[[#This Row],[startovní číslo]],Tabulka13[],5,0)+$O$1</f>
        <v>2.4918981481481483E-2</v>
      </c>
      <c r="H8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2.1446759259259263E-2</v>
      </c>
      <c r="I86" s="13" t="str">
        <f>IF(Tabulka16[[#This Row],[Pohlaví M/Z]]="Z",VLOOKUP(Tabulka16[[#This Row],[Ročník]],Tabulka3[],2,0),VLOOKUP(Tabulka16[[#This Row],[Ročník]],Tabulka3[],3,0))</f>
        <v>M60</v>
      </c>
      <c r="J86" s="8">
        <f>IF(Tabulka16[[#This Row],[výsledný čas]]="","",COUNTIFS(Tabulka16[Kategorie],Tabulka16[[#This Row],[Kategorie]],Tabulka16[výsledný čas],"&lt;"&amp;Tabulka16[[#This Row],[výsledný čas]],Tabulka16[výsledný čas],"&lt;&gt;")+1)</f>
        <v>19</v>
      </c>
      <c r="K86" s="8">
        <f>IF(Tabulka16[[#This Row],[výsledný čas]]="","",COUNTIFS(Tabulka16[Pohlaví M/Z],Tabulka16[[#This Row],[Pohlaví M/Z]],Tabulka16[výsledný čas],"&lt;"&amp;Tabulka16[[#This Row],[výsledný čas]],Tabulka16[výsledný čas],"&lt;&gt;")+1)</f>
        <v>87</v>
      </c>
      <c r="L86" s="8">
        <f>IF(ISERROR(RANK(Tabulka16[[#This Row],[výsledný čas]],Tabulka16[výsledný čas],1)),"",RANK(Tabulka16[[#This Row],[výsledný čas]],Tabulka16[výsledný čas],1))</f>
        <v>116</v>
      </c>
    </row>
    <row r="87" spans="1:12" x14ac:dyDescent="0.25">
      <c r="A87" s="9">
        <v>186</v>
      </c>
      <c r="B87" s="9" t="s">
        <v>155</v>
      </c>
      <c r="C87" s="9">
        <v>1952</v>
      </c>
      <c r="D87" s="9" t="s">
        <v>274</v>
      </c>
      <c r="E87" s="10" t="s">
        <v>20</v>
      </c>
      <c r="F87" s="11"/>
      <c r="G87" s="11"/>
      <c r="H87" s="12">
        <v>3.8310185185185183E-2</v>
      </c>
      <c r="I87" s="13" t="str">
        <f>IF(Tabulka16[[#This Row],[Pohlaví M/Z]]="Z",VLOOKUP(Tabulka16[[#This Row],[Ročník]],Tabulka3[],2,0),VLOOKUP(Tabulka16[[#This Row],[Ročník]],Tabulka3[],3,0))</f>
        <v>M60</v>
      </c>
      <c r="J87" s="8">
        <f>IF(Tabulka16[[#This Row],[výsledný čas]]="","",COUNTIFS(Tabulka16[Kategorie],Tabulka16[[#This Row],[Kategorie]],Tabulka16[výsledný čas],"&lt;"&amp;Tabulka16[[#This Row],[výsledný čas]],Tabulka16[výsledný čas],"&lt;&gt;")+1)</f>
        <v>20</v>
      </c>
      <c r="K87" s="8">
        <f>IF(Tabulka16[[#This Row],[výsledný čas]]="","",COUNTIFS(Tabulka16[Pohlaví M/Z],Tabulka16[[#This Row],[Pohlaví M/Z]],Tabulka16[výsledný čas],"&lt;"&amp;Tabulka16[[#This Row],[výsledný čas]],Tabulka16[výsledný čas],"&lt;&gt;")+1)</f>
        <v>88</v>
      </c>
      <c r="L87" s="8">
        <f>IF(ISERROR(RANK(Tabulka16[[#This Row],[výsledný čas]],Tabulka16[výsledný čas],1)),"",RANK(Tabulka16[[#This Row],[výsledný čas]],Tabulka16[výsledný čas],1))</f>
        <v>119</v>
      </c>
    </row>
    <row r="88" spans="1:12" x14ac:dyDescent="0.25">
      <c r="A88" s="9">
        <v>15</v>
      </c>
      <c r="B88" s="9" t="s">
        <v>142</v>
      </c>
      <c r="C88" s="9">
        <v>1947</v>
      </c>
      <c r="D88" s="9" t="s">
        <v>278</v>
      </c>
      <c r="E88" s="10" t="s">
        <v>20</v>
      </c>
      <c r="F88" s="11">
        <v>1.7361111111111099E-3</v>
      </c>
      <c r="G88" s="11">
        <f>VLOOKUP(Tabulka16[[#This Row],[startovní číslo]],Tabulka13[],5,0)+$O$1</f>
        <v>1.5138888888888889E-2</v>
      </c>
      <c r="H8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1.3402777777777779E-2</v>
      </c>
      <c r="I88" s="13" t="str">
        <f>IF(Tabulka16[[#This Row],[Pohlaví M/Z]]="Z",VLOOKUP(Tabulka16[[#This Row],[Ročník]],Tabulka3[],2,0),VLOOKUP(Tabulka16[[#This Row],[Ročník]],Tabulka3[],3,0))</f>
        <v>M70</v>
      </c>
      <c r="J88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88" s="8">
        <f>IF(Tabulka16[[#This Row],[výsledný čas]]="","",COUNTIFS(Tabulka16[Pohlaví M/Z],Tabulka16[[#This Row],[Pohlaví M/Z]],Tabulka16[výsledný čas],"&lt;"&amp;Tabulka16[[#This Row],[výsledný čas]],Tabulka16[výsledný čas],"&lt;&gt;")+1)</f>
        <v>60</v>
      </c>
      <c r="L88" s="8">
        <f>IF(ISERROR(RANK(Tabulka16[[#This Row],[výsledný čas]],Tabulka16[výsledný čas],1)),"",RANK(Tabulka16[[#This Row],[výsledný čas]],Tabulka16[výsledný čas],1))</f>
        <v>75</v>
      </c>
    </row>
    <row r="89" spans="1:12" x14ac:dyDescent="0.25">
      <c r="A89" s="9">
        <v>38</v>
      </c>
      <c r="B89" s="9" t="s">
        <v>156</v>
      </c>
      <c r="C89" s="9">
        <v>1946</v>
      </c>
      <c r="D89" s="9" t="s">
        <v>132</v>
      </c>
      <c r="E89" s="10" t="s">
        <v>20</v>
      </c>
      <c r="F89" s="11">
        <v>4.3981481481481502E-3</v>
      </c>
      <c r="G89" s="11">
        <f>VLOOKUP(Tabulka16[[#This Row],[startovní číslo]],Tabulka13[],5,0)+$O$1</f>
        <v>2.101851851851852E-2</v>
      </c>
      <c r="H8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1.6620370370370369E-2</v>
      </c>
      <c r="I89" s="13" t="str">
        <f>IF(Tabulka16[[#This Row],[Pohlaví M/Z]]="Z",VLOOKUP(Tabulka16[[#This Row],[Ročník]],Tabulka3[],2,0),VLOOKUP(Tabulka16[[#This Row],[Ročník]],Tabulka3[],3,0))</f>
        <v>M70</v>
      </c>
      <c r="J89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89" s="8">
        <f>IF(Tabulka16[[#This Row],[výsledný čas]]="","",COUNTIFS(Tabulka16[Pohlaví M/Z],Tabulka16[[#This Row],[Pohlaví M/Z]],Tabulka16[výsledný čas],"&lt;"&amp;Tabulka16[[#This Row],[výsledný čas]],Tabulka16[výsledný čas],"&lt;&gt;")+1)</f>
        <v>81</v>
      </c>
      <c r="L89" s="8">
        <f>IF(ISERROR(RANK(Tabulka16[[#This Row],[výsledný čas]],Tabulka16[výsledný čas],1)),"",RANK(Tabulka16[[#This Row],[výsledný čas]],Tabulka16[výsledný čas],1))</f>
        <v>106</v>
      </c>
    </row>
    <row r="90" spans="1:12" x14ac:dyDescent="0.25">
      <c r="A90" s="9">
        <v>99</v>
      </c>
      <c r="B90" s="9" t="s">
        <v>158</v>
      </c>
      <c r="C90" s="9">
        <v>1940</v>
      </c>
      <c r="D90" s="9" t="s">
        <v>278</v>
      </c>
      <c r="E90" s="10" t="s">
        <v>20</v>
      </c>
      <c r="F90" s="11">
        <v>1.157407407407404E-2</v>
      </c>
      <c r="G90" s="11">
        <f>VLOOKUP(Tabulka16[[#This Row],[startovní číslo]],Tabulka13[],5,0)+$O$1</f>
        <v>2.8622685185185185E-2</v>
      </c>
      <c r="H9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1.7048611111111146E-2</v>
      </c>
      <c r="I90" s="13" t="str">
        <f>IF(Tabulka16[[#This Row],[Pohlaví M/Z]]="Z",VLOOKUP(Tabulka16[[#This Row],[Ročník]],Tabulka3[],2,0),VLOOKUP(Tabulka16[[#This Row],[Ročník]],Tabulka3[],3,0))</f>
        <v>M70</v>
      </c>
      <c r="J90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90" s="8">
        <f>IF(Tabulka16[[#This Row],[výsledný čas]]="","",COUNTIFS(Tabulka16[Pohlaví M/Z],Tabulka16[[#This Row],[Pohlaví M/Z]],Tabulka16[výsledný čas],"&lt;"&amp;Tabulka16[[#This Row],[výsledný čas]],Tabulka16[výsledný čas],"&lt;&gt;")+1)</f>
        <v>82</v>
      </c>
      <c r="L90" s="8">
        <f>IF(ISERROR(RANK(Tabulka16[[#This Row],[výsledný čas]],Tabulka16[výsledný čas],1)),"",RANK(Tabulka16[[#This Row],[výsledný čas]],Tabulka16[výsledný čas],1))</f>
        <v>107</v>
      </c>
    </row>
    <row r="91" spans="1:12" x14ac:dyDescent="0.25">
      <c r="A91" s="9">
        <v>5</v>
      </c>
      <c r="B91" s="9" t="s">
        <v>356</v>
      </c>
      <c r="C91" s="9">
        <v>1942</v>
      </c>
      <c r="D91" s="9" t="s">
        <v>357</v>
      </c>
      <c r="E91" s="10" t="s">
        <v>20</v>
      </c>
      <c r="F91" s="11">
        <v>5.78703703703704E-4</v>
      </c>
      <c r="G91" s="11">
        <f>VLOOKUP(Tabulka16[[#This Row],[startovní číslo]],Tabulka13[],5,0)+$O$1</f>
        <v>1.8657407407407407E-2</v>
      </c>
      <c r="H9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1.8078703703703704E-2</v>
      </c>
      <c r="I91" s="13" t="str">
        <f>IF(Tabulka16[[#This Row],[Pohlaví M/Z]]="Z",VLOOKUP(Tabulka16[[#This Row],[Ročník]],Tabulka3[],2,0),VLOOKUP(Tabulka16[[#This Row],[Ročník]],Tabulka3[],3,0))</f>
        <v>M70</v>
      </c>
      <c r="J91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91" s="8">
        <f>IF(Tabulka16[[#This Row],[výsledný čas]]="","",COUNTIFS(Tabulka16[Pohlaví M/Z],Tabulka16[[#This Row],[Pohlaví M/Z]],Tabulka16[výsledný čas],"&lt;"&amp;Tabulka16[[#This Row],[výsledný čas]],Tabulka16[výsledný čas],"&lt;&gt;")+1)</f>
        <v>83</v>
      </c>
      <c r="L91" s="8">
        <f>IF(ISERROR(RANK(Tabulka16[[#This Row],[výsledný čas]],Tabulka16[výsledný čas],1)),"",RANK(Tabulka16[[#This Row],[výsledný čas]],Tabulka16[výsledný čas],1))</f>
        <v>108</v>
      </c>
    </row>
    <row r="92" spans="1:12" x14ac:dyDescent="0.25">
      <c r="A92" s="9">
        <v>12</v>
      </c>
      <c r="B92" s="9" t="s">
        <v>359</v>
      </c>
      <c r="C92" s="9">
        <v>1946</v>
      </c>
      <c r="D92" s="9" t="s">
        <v>278</v>
      </c>
      <c r="E92" s="10" t="s">
        <v>20</v>
      </c>
      <c r="F92" s="11">
        <v>1.38888888888889E-3</v>
      </c>
      <c r="G92" s="11">
        <f>VLOOKUP(Tabulka16[[#This Row],[startovní číslo]],Tabulka13[],5,0)+$O$1</f>
        <v>1.9942129629629629E-2</v>
      </c>
      <c r="H9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1.8553240740740738E-2</v>
      </c>
      <c r="I92" s="13" t="str">
        <f>IF(Tabulka16[[#This Row],[Pohlaví M/Z]]="Z",VLOOKUP(Tabulka16[[#This Row],[Ročník]],Tabulka3[],2,0),VLOOKUP(Tabulka16[[#This Row],[Ročník]],Tabulka3[],3,0))</f>
        <v>M70</v>
      </c>
      <c r="J92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92" s="8">
        <f>IF(Tabulka16[[#This Row],[výsledný čas]]="","",COUNTIFS(Tabulka16[Pohlaví M/Z],Tabulka16[[#This Row],[Pohlaví M/Z]],Tabulka16[výsledný čas],"&lt;"&amp;Tabulka16[[#This Row],[výsledný čas]],Tabulka16[výsledný čas],"&lt;&gt;")+1)</f>
        <v>84</v>
      </c>
      <c r="L92" s="8">
        <f>IF(ISERROR(RANK(Tabulka16[[#This Row],[výsledný čas]],Tabulka16[výsledný čas],1)),"",RANK(Tabulka16[[#This Row],[výsledný čas]],Tabulka16[výsledný čas],1))</f>
        <v>110</v>
      </c>
    </row>
    <row r="93" spans="1:12" x14ac:dyDescent="0.25">
      <c r="A93" s="9">
        <v>32</v>
      </c>
      <c r="B93" s="9" t="s">
        <v>166</v>
      </c>
      <c r="C93" s="9">
        <v>1941</v>
      </c>
      <c r="D93" s="9" t="s">
        <v>129</v>
      </c>
      <c r="E93" s="10" t="s">
        <v>20</v>
      </c>
      <c r="F93" s="11">
        <v>3.7037037037036999E-3</v>
      </c>
      <c r="G93" s="11">
        <f>VLOOKUP(Tabulka16[[#This Row],[startovní číslo]],Tabulka13[],5,0)+$O$1</f>
        <v>2.5046296296296299E-2</v>
      </c>
      <c r="H9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2.13425925925926E-2</v>
      </c>
      <c r="I93" s="13" t="str">
        <f>IF(Tabulka16[[#This Row],[Pohlaví M/Z]]="Z",VLOOKUP(Tabulka16[[#This Row],[Ročník]],Tabulka3[],2,0),VLOOKUP(Tabulka16[[#This Row],[Ročník]],Tabulka3[],3,0))</f>
        <v>M70</v>
      </c>
      <c r="J93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93" s="8">
        <f>IF(Tabulka16[[#This Row],[výsledný čas]]="","",COUNTIFS(Tabulka16[Pohlaví M/Z],Tabulka16[[#This Row],[Pohlaví M/Z]],Tabulka16[výsledný čas],"&lt;"&amp;Tabulka16[[#This Row],[výsledný čas]],Tabulka16[výsledný čas],"&lt;&gt;")+1)</f>
        <v>86</v>
      </c>
      <c r="L93" s="8">
        <f>IF(ISERROR(RANK(Tabulka16[[#This Row],[výsledný čas]],Tabulka16[výsledný čas],1)),"",RANK(Tabulka16[[#This Row],[výsledný čas]],Tabulka16[výsledný čas],1))</f>
        <v>115</v>
      </c>
    </row>
    <row r="94" spans="1:12" x14ac:dyDescent="0.25">
      <c r="A94" s="9">
        <v>84</v>
      </c>
      <c r="B94" s="9" t="s">
        <v>287</v>
      </c>
      <c r="C94" s="9">
        <v>1987</v>
      </c>
      <c r="D94" s="9" t="s">
        <v>284</v>
      </c>
      <c r="E94" s="10" t="s">
        <v>15</v>
      </c>
      <c r="F94" s="11">
        <f>P$1*A:A</f>
        <v>9.7222222222222206E-3</v>
      </c>
      <c r="G94" s="11">
        <f>VLOOKUP(Tabulka16[[#This Row],[startovní číslo]],Tabulka13[],5,0)+$O$1</f>
        <v>2.0937499999999998E-2</v>
      </c>
      <c r="H9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1.1215277777777777E-2</v>
      </c>
      <c r="I94" s="13" t="str">
        <f>IF(Tabulka16[[#This Row],[Pohlaví M/Z]]="Z",VLOOKUP(Tabulka16[[#This Row],[Ročník]],Tabulka3[],2,0),VLOOKUP(Tabulka16[[#This Row],[Ročník]],Tabulka3[],3,0))</f>
        <v>Z20</v>
      </c>
      <c r="J94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94" s="8">
        <f>IF(Tabulka16[[#This Row],[výsledný čas]]="","",COUNTIFS(Tabulka16[Pohlaví M/Z],Tabulka16[[#This Row],[Pohlaví M/Z]],Tabulka16[výsledný čas],"&lt;"&amp;Tabulka16[[#This Row],[výsledný čas]],Tabulka16[výsledný čas],"&lt;&gt;")+1)</f>
        <v>2</v>
      </c>
      <c r="L94" s="8">
        <f>IF(ISERROR(RANK(Tabulka16[[#This Row],[výsledný čas]],Tabulka16[výsledný čas],1)),"",RANK(Tabulka16[[#This Row],[výsledný čas]],Tabulka16[výsledný čas],1))</f>
        <v>42</v>
      </c>
    </row>
    <row r="95" spans="1:12" x14ac:dyDescent="0.25">
      <c r="A95" s="9">
        <v>92</v>
      </c>
      <c r="B95" s="9" t="s">
        <v>322</v>
      </c>
      <c r="C95" s="9">
        <v>1990</v>
      </c>
      <c r="D95" s="9"/>
      <c r="E95" s="10" t="s">
        <v>15</v>
      </c>
      <c r="F95" s="11">
        <v>1.076388888888884E-2</v>
      </c>
      <c r="G95" s="11">
        <f>VLOOKUP(Tabulka16[[#This Row],[startovní číslo]],Tabulka13[],5,0)+$O$1</f>
        <v>2.2175925925925929E-2</v>
      </c>
      <c r="H9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1.1412037037037089E-2</v>
      </c>
      <c r="I95" s="13" t="str">
        <f>IF(Tabulka16[[#This Row],[Pohlaví M/Z]]="Z",VLOOKUP(Tabulka16[[#This Row],[Ročník]],Tabulka3[],2,0),VLOOKUP(Tabulka16[[#This Row],[Ročník]],Tabulka3[],3,0))</f>
        <v>Z20</v>
      </c>
      <c r="J95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95" s="8">
        <f>IF(Tabulka16[[#This Row],[výsledný čas]]="","",COUNTIFS(Tabulka16[Pohlaví M/Z],Tabulka16[[#This Row],[Pohlaví M/Z]],Tabulka16[výsledný čas],"&lt;"&amp;Tabulka16[[#This Row],[výsledný čas]],Tabulka16[výsledný čas],"&lt;&gt;")+1)</f>
        <v>3</v>
      </c>
      <c r="L95" s="8">
        <f>IF(ISERROR(RANK(Tabulka16[[#This Row],[výsledný čas]],Tabulka16[výsledný čas],1)),"",RANK(Tabulka16[[#This Row],[výsledný čas]],Tabulka16[výsledný čas],1))</f>
        <v>46</v>
      </c>
    </row>
    <row r="96" spans="1:12" x14ac:dyDescent="0.25">
      <c r="A96" s="9">
        <v>71</v>
      </c>
      <c r="B96" s="9" t="s">
        <v>304</v>
      </c>
      <c r="C96" s="9">
        <v>1993</v>
      </c>
      <c r="D96" s="9" t="s">
        <v>305</v>
      </c>
      <c r="E96" s="10" t="s">
        <v>15</v>
      </c>
      <c r="F96" s="11">
        <f>P$1*A:A</f>
        <v>8.2175925925925923E-3</v>
      </c>
      <c r="G96" s="11">
        <f>VLOOKUP(Tabulka16[[#This Row],[startovní číslo]],Tabulka13[],5,0)+$O$1</f>
        <v>2.0092592592592592E-2</v>
      </c>
      <c r="H9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1.1875E-2</v>
      </c>
      <c r="I96" s="13" t="str">
        <f>IF(Tabulka16[[#This Row],[Pohlaví M/Z]]="Z",VLOOKUP(Tabulka16[[#This Row],[Ročník]],Tabulka3[],2,0),VLOOKUP(Tabulka16[[#This Row],[Ročník]],Tabulka3[],3,0))</f>
        <v>Z20</v>
      </c>
      <c r="J96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96" s="8">
        <f>IF(Tabulka16[[#This Row],[výsledný čas]]="","",COUNTIFS(Tabulka16[Pohlaví M/Z],Tabulka16[[#This Row],[Pohlaví M/Z]],Tabulka16[výsledný čas],"&lt;"&amp;Tabulka16[[#This Row],[výsledný čas]],Tabulka16[výsledný čas],"&lt;&gt;")+1)</f>
        <v>7</v>
      </c>
      <c r="L96" s="8">
        <f>IF(ISERROR(RANK(Tabulka16[[#This Row],[výsledný čas]],Tabulka16[výsledný čas],1)),"",RANK(Tabulka16[[#This Row],[výsledný čas]],Tabulka16[výsledný čas],1))</f>
        <v>53</v>
      </c>
    </row>
    <row r="97" spans="1:12" x14ac:dyDescent="0.25">
      <c r="A97" s="9">
        <v>29</v>
      </c>
      <c r="B97" s="9" t="s">
        <v>350</v>
      </c>
      <c r="C97" s="9">
        <v>1996</v>
      </c>
      <c r="D97" s="9" t="s">
        <v>349</v>
      </c>
      <c r="E97" s="10" t="s">
        <v>15</v>
      </c>
      <c r="F97" s="11">
        <v>3.3564814814814798E-3</v>
      </c>
      <c r="G97" s="11">
        <f>VLOOKUP(Tabulka16[[#This Row],[startovní číslo]],Tabulka13[],5,0)+$O$1</f>
        <v>1.525462962962963E-2</v>
      </c>
      <c r="H9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1.1898148148148151E-2</v>
      </c>
      <c r="I97" s="13" t="str">
        <f>IF(Tabulka16[[#This Row],[Pohlaví M/Z]]="Z",VLOOKUP(Tabulka16[[#This Row],[Ročník]],Tabulka3[],2,0),VLOOKUP(Tabulka16[[#This Row],[Ročník]],Tabulka3[],3,0))</f>
        <v>Z20</v>
      </c>
      <c r="J97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97" s="8">
        <f>IF(Tabulka16[[#This Row],[výsledný čas]]="","",COUNTIFS(Tabulka16[Pohlaví M/Z],Tabulka16[[#This Row],[Pohlaví M/Z]],Tabulka16[výsledný čas],"&lt;"&amp;Tabulka16[[#This Row],[výsledný čas]],Tabulka16[výsledný čas],"&lt;&gt;")+1)</f>
        <v>8</v>
      </c>
      <c r="L97" s="8">
        <f>IF(ISERROR(RANK(Tabulka16[[#This Row],[výsledný čas]],Tabulka16[výsledný čas],1)),"",RANK(Tabulka16[[#This Row],[výsledný čas]],Tabulka16[výsledný čas],1))</f>
        <v>54</v>
      </c>
    </row>
    <row r="98" spans="1:12" x14ac:dyDescent="0.25">
      <c r="A98" s="9">
        <v>93</v>
      </c>
      <c r="B98" s="9" t="s">
        <v>286</v>
      </c>
      <c r="C98" s="9">
        <v>1991</v>
      </c>
      <c r="D98" s="9" t="s">
        <v>191</v>
      </c>
      <c r="E98" s="10" t="s">
        <v>15</v>
      </c>
      <c r="F98" s="11">
        <v>1.0879629629629541E-2</v>
      </c>
      <c r="G98" s="11">
        <f>VLOOKUP(Tabulka16[[#This Row],[startovní číslo]],Tabulka13[],5,0)+$O$1</f>
        <v>2.3495370370370371E-2</v>
      </c>
      <c r="H9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1.261574074074083E-2</v>
      </c>
      <c r="I98" s="13" t="str">
        <f>IF(Tabulka16[[#This Row],[Pohlaví M/Z]]="Z",VLOOKUP(Tabulka16[[#This Row],[Ročník]],Tabulka3[],2,0),VLOOKUP(Tabulka16[[#This Row],[Ročník]],Tabulka3[],3,0))</f>
        <v>Z20</v>
      </c>
      <c r="J98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98" s="8">
        <f>IF(Tabulka16[[#This Row],[výsledný čas]]="","",COUNTIFS(Tabulka16[Pohlaví M/Z],Tabulka16[[#This Row],[Pohlaví M/Z]],Tabulka16[výsledný čas],"&lt;"&amp;Tabulka16[[#This Row],[výsledný čas]],Tabulka16[výsledný čas],"&lt;&gt;")+1)</f>
        <v>13</v>
      </c>
      <c r="L98" s="8">
        <f>IF(ISERROR(RANK(Tabulka16[[#This Row],[výsledný čas]],Tabulka16[výsledný čas],1)),"",RANK(Tabulka16[[#This Row],[výsledný čas]],Tabulka16[výsledný čas],1))</f>
        <v>67</v>
      </c>
    </row>
    <row r="99" spans="1:12" x14ac:dyDescent="0.25">
      <c r="A99" s="9">
        <v>36</v>
      </c>
      <c r="B99" s="9" t="s">
        <v>174</v>
      </c>
      <c r="C99" s="9">
        <v>1991</v>
      </c>
      <c r="D99" s="9" t="s">
        <v>175</v>
      </c>
      <c r="E99" s="10" t="s">
        <v>15</v>
      </c>
      <c r="F99" s="11">
        <v>4.1666666666666701E-3</v>
      </c>
      <c r="G99" s="11">
        <f>VLOOKUP(Tabulka16[[#This Row],[startovní číslo]],Tabulka13[],5,0)+$O$1</f>
        <v>1.7743055555555557E-2</v>
      </c>
      <c r="H9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1.3576388888888888E-2</v>
      </c>
      <c r="I99" s="13" t="str">
        <f>IF(Tabulka16[[#This Row],[Pohlaví M/Z]]="Z",VLOOKUP(Tabulka16[[#This Row],[Ročník]],Tabulka3[],2,0),VLOOKUP(Tabulka16[[#This Row],[Ročník]],Tabulka3[],3,0))</f>
        <v>Z20</v>
      </c>
      <c r="J99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99" s="8">
        <f>IF(Tabulka16[[#This Row],[výsledný čas]]="","",COUNTIFS(Tabulka16[Pohlaví M/Z],Tabulka16[[#This Row],[Pohlaví M/Z]],Tabulka16[výsledný čas],"&lt;"&amp;Tabulka16[[#This Row],[výsledný čas]],Tabulka16[výsledný čas],"&lt;&gt;")+1)</f>
        <v>16</v>
      </c>
      <c r="L99" s="8">
        <f>IF(ISERROR(RANK(Tabulka16[[#This Row],[výsledný čas]],Tabulka16[výsledný čas],1)),"",RANK(Tabulka16[[#This Row],[výsledný čas]],Tabulka16[výsledný čas],1))</f>
        <v>79</v>
      </c>
    </row>
    <row r="100" spans="1:12" x14ac:dyDescent="0.25">
      <c r="A100" s="9">
        <v>46</v>
      </c>
      <c r="B100" s="9" t="s">
        <v>371</v>
      </c>
      <c r="C100" s="9">
        <v>1985</v>
      </c>
      <c r="D100" s="9" t="s">
        <v>170</v>
      </c>
      <c r="E100" s="10" t="s">
        <v>15</v>
      </c>
      <c r="F100" s="11">
        <v>5.3240740740740696E-3</v>
      </c>
      <c r="G100" s="11">
        <f>VLOOKUP(Tabulka16[[#This Row],[startovní číslo]],Tabulka13[],5,0)+$O$1</f>
        <v>2.1238425925925924E-2</v>
      </c>
      <c r="H10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1.5914351851851853E-2</v>
      </c>
      <c r="I100" s="13" t="str">
        <f>IF(Tabulka16[[#This Row],[Pohlaví M/Z]]="Z",VLOOKUP(Tabulka16[[#This Row],[Ročník]],Tabulka3[],2,0),VLOOKUP(Tabulka16[[#This Row],[Ročník]],Tabulka3[],3,0))</f>
        <v>Z20</v>
      </c>
      <c r="J100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100" s="8">
        <f>IF(Tabulka16[[#This Row],[výsledný čas]]="","",COUNTIFS(Tabulka16[Pohlaví M/Z],Tabulka16[[#This Row],[Pohlaví M/Z]],Tabulka16[výsledný čas],"&lt;"&amp;Tabulka16[[#This Row],[výsledný čas]],Tabulka16[výsledný čas],"&lt;&gt;")+1)</f>
        <v>24</v>
      </c>
      <c r="L100" s="8">
        <f>IF(ISERROR(RANK(Tabulka16[[#This Row],[výsledný čas]],Tabulka16[výsledný čas],1)),"",RANK(Tabulka16[[#This Row],[výsledný čas]],Tabulka16[výsledný čas],1))</f>
        <v>102</v>
      </c>
    </row>
    <row r="101" spans="1:12" x14ac:dyDescent="0.25">
      <c r="A101" s="9">
        <v>80</v>
      </c>
      <c r="B101" s="9" t="s">
        <v>293</v>
      </c>
      <c r="C101" s="9">
        <v>1982</v>
      </c>
      <c r="D101" s="9" t="s">
        <v>294</v>
      </c>
      <c r="E101" s="10" t="s">
        <v>15</v>
      </c>
      <c r="F101" s="11">
        <f>P$1*A:A</f>
        <v>9.2592592592592587E-3</v>
      </c>
      <c r="G101" s="11">
        <f>VLOOKUP(Tabulka16[[#This Row],[startovní číslo]],Tabulka13[],5,0)+$O$1</f>
        <v>1.9039351851851852E-2</v>
      </c>
      <c r="H10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9.7800925925925937E-3</v>
      </c>
      <c r="I101" s="13" t="str">
        <f>IF(Tabulka16[[#This Row],[Pohlaví M/Z]]="Z",VLOOKUP(Tabulka16[[#This Row],[Ročník]],Tabulka3[],2,0),VLOOKUP(Tabulka16[[#This Row],[Ročník]],Tabulka3[],3,0))</f>
        <v>Z35</v>
      </c>
      <c r="J101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101" s="8">
        <f>IF(Tabulka16[[#This Row],[výsledný čas]]="","",COUNTIFS(Tabulka16[Pohlaví M/Z],Tabulka16[[#This Row],[Pohlaví M/Z]],Tabulka16[výsledný čas],"&lt;"&amp;Tabulka16[[#This Row],[výsledný čas]],Tabulka16[výsledný čas],"&lt;&gt;")+1)</f>
        <v>1</v>
      </c>
      <c r="L101" s="8">
        <f>IF(ISERROR(RANK(Tabulka16[[#This Row],[výsledný čas]],Tabulka16[výsledný čas],1)),"",RANK(Tabulka16[[#This Row],[výsledný čas]],Tabulka16[výsledný čas],1))</f>
        <v>11</v>
      </c>
    </row>
    <row r="102" spans="1:12" x14ac:dyDescent="0.25">
      <c r="A102" s="9">
        <v>18</v>
      </c>
      <c r="B102" s="9" t="s">
        <v>171</v>
      </c>
      <c r="C102" s="9">
        <v>1982</v>
      </c>
      <c r="D102" s="9" t="s">
        <v>172</v>
      </c>
      <c r="E102" s="10" t="s">
        <v>15</v>
      </c>
      <c r="F102" s="11">
        <v>2.0833333333333298E-3</v>
      </c>
      <c r="G102" s="11">
        <f>VLOOKUP(Tabulka16[[#This Row],[startovní číslo]],Tabulka13[],5,0)+$O$1</f>
        <v>1.3865740740740739E-2</v>
      </c>
      <c r="H10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1.178240740740741E-2</v>
      </c>
      <c r="I102" s="13" t="str">
        <f>IF(Tabulka16[[#This Row],[Pohlaví M/Z]]="Z",VLOOKUP(Tabulka16[[#This Row],[Ročník]],Tabulka3[],2,0),VLOOKUP(Tabulka16[[#This Row],[Ročník]],Tabulka3[],3,0))</f>
        <v>Z35</v>
      </c>
      <c r="J102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102" s="8">
        <f>IF(Tabulka16[[#This Row],[výsledný čas]]="","",COUNTIFS(Tabulka16[Pohlaví M/Z],Tabulka16[[#This Row],[Pohlaví M/Z]],Tabulka16[výsledný čas],"&lt;"&amp;Tabulka16[[#This Row],[výsledný čas]],Tabulka16[výsledný čas],"&lt;&gt;")+1)</f>
        <v>6</v>
      </c>
      <c r="L102" s="8">
        <f>IF(ISERROR(RANK(Tabulka16[[#This Row],[výsledný čas]],Tabulka16[výsledný čas],1)),"",RANK(Tabulka16[[#This Row],[výsledný čas]],Tabulka16[výsledný čas],1))</f>
        <v>52</v>
      </c>
    </row>
    <row r="103" spans="1:12" x14ac:dyDescent="0.25">
      <c r="A103" s="9">
        <v>87</v>
      </c>
      <c r="B103" s="9" t="s">
        <v>383</v>
      </c>
      <c r="C103" s="9">
        <v>1979</v>
      </c>
      <c r="D103" s="9" t="s">
        <v>397</v>
      </c>
      <c r="E103" s="10" t="s">
        <v>15</v>
      </c>
      <c r="F103" s="11">
        <v>1.0185185185185141E-2</v>
      </c>
      <c r="G103" s="11">
        <f>VLOOKUP(Tabulka16[[#This Row],[startovní číslo]],Tabulka13[],5,0)+$O$1</f>
        <v>2.3113425925925926E-2</v>
      </c>
      <c r="H10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1.2928240740740785E-2</v>
      </c>
      <c r="I103" s="13" t="str">
        <f>IF(Tabulka16[[#This Row],[Pohlaví M/Z]]="Z",VLOOKUP(Tabulka16[[#This Row],[Ročník]],Tabulka3[],2,0),VLOOKUP(Tabulka16[[#This Row],[Ročník]],Tabulka3[],3,0))</f>
        <v>Z35</v>
      </c>
      <c r="J103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103" s="8">
        <f>IF(Tabulka16[[#This Row],[výsledný čas]]="","",COUNTIFS(Tabulka16[Pohlaví M/Z],Tabulka16[[#This Row],[Pohlaví M/Z]],Tabulka16[výsledný čas],"&lt;"&amp;Tabulka16[[#This Row],[výsledný čas]],Tabulka16[výsledný čas],"&lt;&gt;")+1)</f>
        <v>14</v>
      </c>
      <c r="L103" s="8">
        <f>IF(ISERROR(RANK(Tabulka16[[#This Row],[výsledný čas]],Tabulka16[výsledný čas],1)),"",RANK(Tabulka16[[#This Row],[výsledný čas]],Tabulka16[výsledný čas],1))</f>
        <v>69</v>
      </c>
    </row>
    <row r="104" spans="1:12" x14ac:dyDescent="0.25">
      <c r="A104" s="9">
        <v>69</v>
      </c>
      <c r="B104" s="9" t="s">
        <v>273</v>
      </c>
      <c r="C104" s="9">
        <v>1974</v>
      </c>
      <c r="D104" s="9" t="s">
        <v>274</v>
      </c>
      <c r="E104" s="10" t="s">
        <v>15</v>
      </c>
      <c r="F104" s="11">
        <f>P$1*A:A</f>
        <v>7.9861111111111105E-3</v>
      </c>
      <c r="G104" s="11">
        <f>VLOOKUP(Tabulka16[[#This Row],[startovní číslo]],Tabulka13[],5,0)+$O$1</f>
        <v>2.1284722222222222E-2</v>
      </c>
      <c r="H10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1.3298611111111112E-2</v>
      </c>
      <c r="I104" s="13" t="str">
        <f>IF(Tabulka16[[#This Row],[Pohlaví M/Z]]="Z",VLOOKUP(Tabulka16[[#This Row],[Ročník]],Tabulka3[],2,0),VLOOKUP(Tabulka16[[#This Row],[Ročník]],Tabulka3[],3,0))</f>
        <v>Z35</v>
      </c>
      <c r="J104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104" s="8">
        <f>IF(Tabulka16[[#This Row],[výsledný čas]]="","",COUNTIFS(Tabulka16[Pohlaví M/Z],Tabulka16[[#This Row],[Pohlaví M/Z]],Tabulka16[výsledný čas],"&lt;"&amp;Tabulka16[[#This Row],[výsledný čas]],Tabulka16[výsledný čas],"&lt;&gt;")+1)</f>
        <v>15</v>
      </c>
      <c r="L104" s="8">
        <f>IF(ISERROR(RANK(Tabulka16[[#This Row],[výsledný čas]],Tabulka16[výsledný čas],1)),"",RANK(Tabulka16[[#This Row],[výsledný čas]],Tabulka16[výsledný čas],1))</f>
        <v>74</v>
      </c>
    </row>
    <row r="105" spans="1:12" x14ac:dyDescent="0.25">
      <c r="A105" s="9">
        <v>42</v>
      </c>
      <c r="B105" s="9" t="s">
        <v>367</v>
      </c>
      <c r="C105" s="9">
        <v>1974</v>
      </c>
      <c r="D105" s="9" t="s">
        <v>368</v>
      </c>
      <c r="E105" s="10" t="s">
        <v>15</v>
      </c>
      <c r="F105" s="11">
        <v>4.8611111111111103E-3</v>
      </c>
      <c r="G105" s="11">
        <f>VLOOKUP(Tabulka16[[#This Row],[startovní číslo]],Tabulka13[],5,0)+$O$1</f>
        <v>1.8888888888888889E-2</v>
      </c>
      <c r="H10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1.4027777777777778E-2</v>
      </c>
      <c r="I105" s="13" t="str">
        <f>IF(Tabulka16[[#This Row],[Pohlaví M/Z]]="Z",VLOOKUP(Tabulka16[[#This Row],[Ročník]],Tabulka3[],2,0),VLOOKUP(Tabulka16[[#This Row],[Ročník]],Tabulka3[],3,0))</f>
        <v>Z35</v>
      </c>
      <c r="J105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105" s="8">
        <f>IF(Tabulka16[[#This Row],[výsledný čas]]="","",COUNTIFS(Tabulka16[Pohlaví M/Z],Tabulka16[[#This Row],[Pohlaví M/Z]],Tabulka16[výsledný čas],"&lt;"&amp;Tabulka16[[#This Row],[výsledný čas]],Tabulka16[výsledný čas],"&lt;&gt;")+1)</f>
        <v>19</v>
      </c>
      <c r="L105" s="8">
        <f>IF(ISERROR(RANK(Tabulka16[[#This Row],[výsledný čas]],Tabulka16[výsledný čas],1)),"",RANK(Tabulka16[[#This Row],[výsledný čas]],Tabulka16[výsledný čas],1))</f>
        <v>86</v>
      </c>
    </row>
    <row r="106" spans="1:12" x14ac:dyDescent="0.25">
      <c r="A106" s="9">
        <v>89</v>
      </c>
      <c r="B106" s="9" t="s">
        <v>353</v>
      </c>
      <c r="C106" s="9">
        <v>1975</v>
      </c>
      <c r="D106" s="9" t="s">
        <v>354</v>
      </c>
      <c r="E106" s="10" t="s">
        <v>15</v>
      </c>
      <c r="F106" s="11">
        <v>1.041666666666664E-2</v>
      </c>
      <c r="G106" s="11">
        <f>VLOOKUP(Tabulka16[[#This Row],[startovní číslo]],Tabulka13[],5,0)+$O$1</f>
        <v>2.9178240740740741E-2</v>
      </c>
      <c r="H10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1.8761574074074101E-2</v>
      </c>
      <c r="I106" s="13" t="str">
        <f>IF(Tabulka16[[#This Row],[Pohlaví M/Z]]="Z",VLOOKUP(Tabulka16[[#This Row],[Ročník]],Tabulka3[],2,0),VLOOKUP(Tabulka16[[#This Row],[Ročník]],Tabulka3[],3,0))</f>
        <v>Z35</v>
      </c>
      <c r="J106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106" s="8">
        <f>IF(Tabulka16[[#This Row],[výsledný čas]]="","",COUNTIFS(Tabulka16[Pohlaví M/Z],Tabulka16[[#This Row],[Pohlaví M/Z]],Tabulka16[výsledný čas],"&lt;"&amp;Tabulka16[[#This Row],[výsledný čas]],Tabulka16[výsledný čas],"&lt;&gt;")+1)</f>
        <v>27</v>
      </c>
      <c r="L106" s="8">
        <f>IF(ISERROR(RANK(Tabulka16[[#This Row],[výsledný čas]],Tabulka16[výsledný čas],1)),"",RANK(Tabulka16[[#This Row],[výsledný čas]],Tabulka16[výsledný čas],1))</f>
        <v>111</v>
      </c>
    </row>
    <row r="107" spans="1:12" x14ac:dyDescent="0.25">
      <c r="A107" s="9">
        <v>39</v>
      </c>
      <c r="B107" s="9" t="s">
        <v>180</v>
      </c>
      <c r="C107" s="9">
        <v>1978</v>
      </c>
      <c r="D107" s="9" t="s">
        <v>288</v>
      </c>
      <c r="E107" s="10" t="s">
        <v>15</v>
      </c>
      <c r="F107" s="11">
        <v>4.5138888888888902E-3</v>
      </c>
      <c r="G107" s="11">
        <f>VLOOKUP(Tabulka16[[#This Row],[startovní číslo]],Tabulka13[],5,0)+$O$1</f>
        <v>2.3368055555555555E-2</v>
      </c>
      <c r="H10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1.8854166666666665E-2</v>
      </c>
      <c r="I107" s="13" t="str">
        <f>IF(Tabulka16[[#This Row],[Pohlaví M/Z]]="Z",VLOOKUP(Tabulka16[[#This Row],[Ročník]],Tabulka3[],2,0),VLOOKUP(Tabulka16[[#This Row],[Ročník]],Tabulka3[],3,0))</f>
        <v>Z35</v>
      </c>
      <c r="J107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107" s="8">
        <f>IF(Tabulka16[[#This Row],[výsledný čas]]="","",COUNTIFS(Tabulka16[Pohlaví M/Z],Tabulka16[[#This Row],[Pohlaví M/Z]],Tabulka16[výsledný čas],"&lt;"&amp;Tabulka16[[#This Row],[výsledný čas]],Tabulka16[výsledný čas],"&lt;&gt;")+1)</f>
        <v>28</v>
      </c>
      <c r="L107" s="8">
        <f>IF(ISERROR(RANK(Tabulka16[[#This Row],[výsledný čas]],Tabulka16[výsledný čas],1)),"",RANK(Tabulka16[[#This Row],[výsledný čas]],Tabulka16[výsledný čas],1))</f>
        <v>112</v>
      </c>
    </row>
    <row r="108" spans="1:12" x14ac:dyDescent="0.25">
      <c r="A108" s="9">
        <v>31</v>
      </c>
      <c r="B108" s="9" t="s">
        <v>299</v>
      </c>
      <c r="C108" s="9">
        <v>1978</v>
      </c>
      <c r="D108" s="9" t="s">
        <v>177</v>
      </c>
      <c r="E108" s="10" t="s">
        <v>15</v>
      </c>
      <c r="F108" s="11">
        <v>3.5879629629629599E-3</v>
      </c>
      <c r="G108" s="11">
        <f>VLOOKUP(Tabulka16[[#This Row],[startovní číslo]],Tabulka13[],5,0)+$O$1</f>
        <v>2.4236111111111111E-2</v>
      </c>
      <c r="H10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2.0648148148148152E-2</v>
      </c>
      <c r="I108" s="13" t="str">
        <f>IF(Tabulka16[[#This Row],[Pohlaví M/Z]]="Z",VLOOKUP(Tabulka16[[#This Row],[Ročník]],Tabulka3[],2,0),VLOOKUP(Tabulka16[[#This Row],[Ročník]],Tabulka3[],3,0))</f>
        <v>Z35</v>
      </c>
      <c r="J108" s="8">
        <f>IF(Tabulka16[[#This Row],[výsledný čas]]="","",COUNTIFS(Tabulka16[Kategorie],Tabulka16[[#This Row],[Kategorie]],Tabulka16[výsledný čas],"&lt;"&amp;Tabulka16[[#This Row],[výsledný čas]],Tabulka16[výsledný čas],"&lt;&gt;")+1)</f>
        <v>8</v>
      </c>
      <c r="K108" s="8">
        <f>IF(Tabulka16[[#This Row],[výsledný čas]]="","",COUNTIFS(Tabulka16[Pohlaví M/Z],Tabulka16[[#This Row],[Pohlaví M/Z]],Tabulka16[výsledný čas],"&lt;"&amp;Tabulka16[[#This Row],[výsledný čas]],Tabulka16[výsledný čas],"&lt;&gt;")+1)</f>
        <v>29</v>
      </c>
      <c r="L108" s="8">
        <f>IF(ISERROR(RANK(Tabulka16[[#This Row],[výsledný čas]],Tabulka16[výsledný čas],1)),"",RANK(Tabulka16[[#This Row],[výsledný čas]],Tabulka16[výsledný čas],1))</f>
        <v>114</v>
      </c>
    </row>
    <row r="109" spans="1:12" x14ac:dyDescent="0.25">
      <c r="A109" s="9">
        <v>48</v>
      </c>
      <c r="B109" s="9" t="s">
        <v>214</v>
      </c>
      <c r="C109" s="9">
        <v>1973</v>
      </c>
      <c r="D109" s="9" t="s">
        <v>275</v>
      </c>
      <c r="E109" s="10" t="s">
        <v>15</v>
      </c>
      <c r="F109" s="11">
        <v>5.5555555555555497E-3</v>
      </c>
      <c r="G109" s="11">
        <f>VLOOKUP(Tabulka16[[#This Row],[startovní číslo]],Tabulka13[],5,0)+$O$1</f>
        <v>1.8078703703703704E-2</v>
      </c>
      <c r="H10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1.2523148148148155E-2</v>
      </c>
      <c r="I109" s="13" t="str">
        <f>IF(Tabulka16[[#This Row],[Pohlaví M/Z]]="Z",VLOOKUP(Tabulka16[[#This Row],[Ročník]],Tabulka3[],2,0),VLOOKUP(Tabulka16[[#This Row],[Ročník]],Tabulka3[],3,0))</f>
        <v>Z45</v>
      </c>
      <c r="J109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109" s="8">
        <f>IF(Tabulka16[[#This Row],[výsledný čas]]="","",COUNTIFS(Tabulka16[Pohlaví M/Z],Tabulka16[[#This Row],[Pohlaví M/Z]],Tabulka16[výsledný čas],"&lt;"&amp;Tabulka16[[#This Row],[výsledný čas]],Tabulka16[výsledný čas],"&lt;&gt;")+1)</f>
        <v>11</v>
      </c>
      <c r="L109" s="8">
        <f>IF(ISERROR(RANK(Tabulka16[[#This Row],[výsledný čas]],Tabulka16[výsledný čas],1)),"",RANK(Tabulka16[[#This Row],[výsledný čas]],Tabulka16[výsledný čas],1))</f>
        <v>63</v>
      </c>
    </row>
    <row r="110" spans="1:12" x14ac:dyDescent="0.25">
      <c r="A110" s="9">
        <v>57</v>
      </c>
      <c r="B110" s="9" t="s">
        <v>185</v>
      </c>
      <c r="C110" s="9">
        <v>1970</v>
      </c>
      <c r="D110" s="9" t="s">
        <v>17</v>
      </c>
      <c r="E110" s="10" t="s">
        <v>15</v>
      </c>
      <c r="F110" s="11">
        <f>P$1*A:A</f>
        <v>6.5972222222222213E-3</v>
      </c>
      <c r="G110" s="11">
        <f>VLOOKUP(Tabulka16[[#This Row],[startovní číslo]],Tabulka13[],5,0)+$O$1</f>
        <v>1.9212962962962963E-2</v>
      </c>
      <c r="H11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1.2615740740740742E-2</v>
      </c>
      <c r="I110" s="13" t="str">
        <f>IF(Tabulka16[[#This Row],[Pohlaví M/Z]]="Z",VLOOKUP(Tabulka16[[#This Row],[Ročník]],Tabulka3[],2,0),VLOOKUP(Tabulka16[[#This Row],[Ročník]],Tabulka3[],3,0))</f>
        <v>Z45</v>
      </c>
      <c r="J110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110" s="8">
        <f>IF(Tabulka16[[#This Row],[výsledný čas]]="","",COUNTIFS(Tabulka16[Pohlaví M/Z],Tabulka16[[#This Row],[Pohlaví M/Z]],Tabulka16[výsledný čas],"&lt;"&amp;Tabulka16[[#This Row],[výsledný čas]],Tabulka16[výsledný čas],"&lt;&gt;")+1)</f>
        <v>12</v>
      </c>
      <c r="L110" s="8">
        <f>IF(ISERROR(RANK(Tabulka16[[#This Row],[výsledný čas]],Tabulka16[výsledný čas],1)),"",RANK(Tabulka16[[#This Row],[výsledný čas]],Tabulka16[výsledný čas],1))</f>
        <v>66</v>
      </c>
    </row>
    <row r="111" spans="1:12" x14ac:dyDescent="0.25">
      <c r="A111" s="9">
        <v>22</v>
      </c>
      <c r="B111" s="9" t="s">
        <v>336</v>
      </c>
      <c r="C111" s="9">
        <v>1973</v>
      </c>
      <c r="D111" s="9" t="s">
        <v>278</v>
      </c>
      <c r="E111" s="10" t="s">
        <v>15</v>
      </c>
      <c r="F111" s="11">
        <v>2.5462962962963E-3</v>
      </c>
      <c r="G111" s="11">
        <f>VLOOKUP(Tabulka16[[#This Row],[startovní číslo]],Tabulka13[],5,0)+$O$1</f>
        <v>1.6377314814814813E-2</v>
      </c>
      <c r="H111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1.3831018518518513E-2</v>
      </c>
      <c r="I111" s="13" t="str">
        <f>IF(Tabulka16[[#This Row],[Pohlaví M/Z]]="Z",VLOOKUP(Tabulka16[[#This Row],[Ročník]],Tabulka3[],2,0),VLOOKUP(Tabulka16[[#This Row],[Ročník]],Tabulka3[],3,0))</f>
        <v>Z45</v>
      </c>
      <c r="J111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111" s="8">
        <f>IF(Tabulka16[[#This Row],[výsledný čas]]="","",COUNTIFS(Tabulka16[Pohlaví M/Z],Tabulka16[[#This Row],[Pohlaví M/Z]],Tabulka16[výsledný čas],"&lt;"&amp;Tabulka16[[#This Row],[výsledný čas]],Tabulka16[výsledný čas],"&lt;&gt;")+1)</f>
        <v>18</v>
      </c>
      <c r="L111" s="8">
        <f>IF(ISERROR(RANK(Tabulka16[[#This Row],[výsledný čas]],Tabulka16[výsledný čas],1)),"",RANK(Tabulka16[[#This Row],[výsledný čas]],Tabulka16[výsledný čas],1))</f>
        <v>83</v>
      </c>
    </row>
    <row r="112" spans="1:12" x14ac:dyDescent="0.25">
      <c r="A112" s="9">
        <v>54</v>
      </c>
      <c r="B112" s="9" t="s">
        <v>301</v>
      </c>
      <c r="C112" s="9">
        <v>1965</v>
      </c>
      <c r="D112" s="9" t="s">
        <v>302</v>
      </c>
      <c r="E112" s="10" t="s">
        <v>15</v>
      </c>
      <c r="F112" s="11">
        <f>P$1*A:A</f>
        <v>6.2499999999999995E-3</v>
      </c>
      <c r="G112" s="11">
        <f>VLOOKUP(Tabulka16[[#This Row],[startovní číslo]],Tabulka13[],5,0)+$O$1</f>
        <v>2.2465277777777778E-2</v>
      </c>
      <c r="H112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1.621527777777778E-2</v>
      </c>
      <c r="I112" s="13" t="str">
        <f>IF(Tabulka16[[#This Row],[Pohlaví M/Z]]="Z",VLOOKUP(Tabulka16[[#This Row],[Ročník]],Tabulka3[],2,0),VLOOKUP(Tabulka16[[#This Row],[Ročník]],Tabulka3[],3,0))</f>
        <v>Z45</v>
      </c>
      <c r="J112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112" s="8">
        <f>IF(Tabulka16[[#This Row],[výsledný čas]]="","",COUNTIFS(Tabulka16[Pohlaví M/Z],Tabulka16[[#This Row],[Pohlaví M/Z]],Tabulka16[výsledný čas],"&lt;"&amp;Tabulka16[[#This Row],[výsledný čas]],Tabulka16[výsledný čas],"&lt;&gt;")+1)</f>
        <v>25</v>
      </c>
      <c r="L112" s="8">
        <f>IF(ISERROR(RANK(Tabulka16[[#This Row],[výsledný čas]],Tabulka16[výsledný čas],1)),"",RANK(Tabulka16[[#This Row],[výsledný čas]],Tabulka16[výsledný čas],1))</f>
        <v>104</v>
      </c>
    </row>
    <row r="113" spans="1:14" x14ac:dyDescent="0.25">
      <c r="A113" s="9">
        <v>72</v>
      </c>
      <c r="B113" s="9" t="s">
        <v>306</v>
      </c>
      <c r="C113" s="9">
        <v>1972</v>
      </c>
      <c r="D113" s="9" t="s">
        <v>307</v>
      </c>
      <c r="E113" s="10" t="s">
        <v>15</v>
      </c>
      <c r="F113" s="11">
        <f>P$1*A:A</f>
        <v>8.3333333333333332E-3</v>
      </c>
      <c r="G113" s="11">
        <f>VLOOKUP(Tabulka16[[#This Row],[startovní číslo]],Tabulka13[],5,0)+$O$1</f>
        <v>3.0000000000000002E-2</v>
      </c>
      <c r="H113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2.1666666666666667E-2</v>
      </c>
      <c r="I113" s="13" t="str">
        <f>IF(Tabulka16[[#This Row],[Pohlaví M/Z]]="Z",VLOOKUP(Tabulka16[[#This Row],[Ročník]],Tabulka3[],2,0),VLOOKUP(Tabulka16[[#This Row],[Ročník]],Tabulka3[],3,0))</f>
        <v>Z45</v>
      </c>
      <c r="J113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113" s="8">
        <f>IF(Tabulka16[[#This Row],[výsledný čas]]="","",COUNTIFS(Tabulka16[Pohlaví M/Z],Tabulka16[[#This Row],[Pohlaví M/Z]],Tabulka16[výsledný čas],"&lt;"&amp;Tabulka16[[#This Row],[výsledný čas]],Tabulka16[výsledný čas],"&lt;&gt;")+1)</f>
        <v>30</v>
      </c>
      <c r="L113" s="8">
        <f>IF(ISERROR(RANK(Tabulka16[[#This Row],[výsledný čas]],Tabulka16[výsledný čas],1)),"",RANK(Tabulka16[[#This Row],[výsledný čas]],Tabulka16[výsledný čas],1))</f>
        <v>117</v>
      </c>
    </row>
    <row r="114" spans="1:14" x14ac:dyDescent="0.25">
      <c r="A114" s="9">
        <v>1</v>
      </c>
      <c r="B114" s="9" t="s">
        <v>189</v>
      </c>
      <c r="C114" s="9">
        <v>1961</v>
      </c>
      <c r="D114" s="9" t="s">
        <v>136</v>
      </c>
      <c r="E114" s="10" t="s">
        <v>15</v>
      </c>
      <c r="F114" s="11">
        <v>1.1574074074074073E-4</v>
      </c>
      <c r="G114" s="11">
        <f>VLOOKUP(Tabulka16[[#This Row],[startovní číslo]],Tabulka13[],5,0)+$O$1</f>
        <v>1.2129629629629629E-2</v>
      </c>
      <c r="H114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1.2013888888888888E-2</v>
      </c>
      <c r="I114" s="13" t="str">
        <f>IF(Tabulka16[[#This Row],[Pohlaví M/Z]]="Z",VLOOKUP(Tabulka16[[#This Row],[Ročník]],Tabulka3[],2,0),VLOOKUP(Tabulka16[[#This Row],[Ročník]],Tabulka3[],3,0))</f>
        <v>Z55</v>
      </c>
      <c r="J114" s="8">
        <f>IF(Tabulka16[[#This Row],[výsledný čas]]="","",COUNTIFS(Tabulka16[Kategorie],Tabulka16[[#This Row],[Kategorie]],Tabulka16[výsledný čas],"&lt;"&amp;Tabulka16[[#This Row],[výsledný čas]],Tabulka16[výsledný čas],"&lt;&gt;")+1)</f>
        <v>1</v>
      </c>
      <c r="K114" s="8">
        <f>IF(Tabulka16[[#This Row],[výsledný čas]]="","",COUNTIFS(Tabulka16[Pohlaví M/Z],Tabulka16[[#This Row],[Pohlaví M/Z]],Tabulka16[výsledný čas],"&lt;"&amp;Tabulka16[[#This Row],[výsledný čas]],Tabulka16[výsledný čas],"&lt;&gt;")+1)</f>
        <v>9</v>
      </c>
      <c r="L114" s="8">
        <f>IF(ISERROR(RANK(Tabulka16[[#This Row],[výsledný čas]],Tabulka16[výsledný čas],1)),"",RANK(Tabulka16[[#This Row],[výsledný čas]],Tabulka16[výsledný čas],1))</f>
        <v>56</v>
      </c>
    </row>
    <row r="115" spans="1:14" x14ac:dyDescent="0.25">
      <c r="A115" s="9">
        <v>107</v>
      </c>
      <c r="B115" s="9" t="s">
        <v>192</v>
      </c>
      <c r="C115" s="9">
        <v>1960</v>
      </c>
      <c r="D115" s="9" t="s">
        <v>278</v>
      </c>
      <c r="E115" s="10" t="s">
        <v>15</v>
      </c>
      <c r="F115" s="11">
        <v>1.2499999999999942E-2</v>
      </c>
      <c r="G115" s="11">
        <f>VLOOKUP(Tabulka16[[#This Row],[startovní číslo]],Tabulka13[],5,0)+$O$1</f>
        <v>2.494212962962963E-2</v>
      </c>
      <c r="H115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1.2442129629629688E-2</v>
      </c>
      <c r="I115" s="13" t="str">
        <f>IF(Tabulka16[[#This Row],[Pohlaví M/Z]]="Z",VLOOKUP(Tabulka16[[#This Row],[Ročník]],Tabulka3[],2,0),VLOOKUP(Tabulka16[[#This Row],[Ročník]],Tabulka3[],3,0))</f>
        <v>Z55</v>
      </c>
      <c r="J115" s="8">
        <f>IF(Tabulka16[[#This Row],[výsledný čas]]="","",COUNTIFS(Tabulka16[Kategorie],Tabulka16[[#This Row],[Kategorie]],Tabulka16[výsledný čas],"&lt;"&amp;Tabulka16[[#This Row],[výsledný čas]],Tabulka16[výsledný čas],"&lt;&gt;")+1)</f>
        <v>2</v>
      </c>
      <c r="K115" s="8">
        <f>IF(Tabulka16[[#This Row],[výsledný čas]]="","",COUNTIFS(Tabulka16[Pohlaví M/Z],Tabulka16[[#This Row],[Pohlaví M/Z]],Tabulka16[výsledný čas],"&lt;"&amp;Tabulka16[[#This Row],[výsledný čas]],Tabulka16[výsledný čas],"&lt;&gt;")+1)</f>
        <v>10</v>
      </c>
      <c r="L115" s="8">
        <f>IF(ISERROR(RANK(Tabulka16[[#This Row],[výsledný čas]],Tabulka16[výsledný čas],1)),"",RANK(Tabulka16[[#This Row],[výsledný čas]],Tabulka16[výsledný čas],1))</f>
        <v>62</v>
      </c>
    </row>
    <row r="116" spans="1:14" x14ac:dyDescent="0.25">
      <c r="A116" s="9">
        <v>34</v>
      </c>
      <c r="B116" s="9" t="s">
        <v>341</v>
      </c>
      <c r="C116" s="9">
        <v>1962</v>
      </c>
      <c r="D116" s="9" t="s">
        <v>335</v>
      </c>
      <c r="E116" s="10" t="s">
        <v>15</v>
      </c>
      <c r="F116" s="11">
        <v>3.9351851851851796E-3</v>
      </c>
      <c r="G116" s="11">
        <f>VLOOKUP(Tabulka16[[#This Row],[startovní číslo]],Tabulka13[],5,0)+$O$1</f>
        <v>1.7592592592592594E-2</v>
      </c>
      <c r="H116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1.3657407407407413E-2</v>
      </c>
      <c r="I116" s="13" t="str">
        <f>IF(Tabulka16[[#This Row],[Pohlaví M/Z]]="Z",VLOOKUP(Tabulka16[[#This Row],[Ročník]],Tabulka3[],2,0),VLOOKUP(Tabulka16[[#This Row],[Ročník]],Tabulka3[],3,0))</f>
        <v>Z55</v>
      </c>
      <c r="J116" s="8">
        <f>IF(Tabulka16[[#This Row],[výsledný čas]]="","",COUNTIFS(Tabulka16[Kategorie],Tabulka16[[#This Row],[Kategorie]],Tabulka16[výsledný čas],"&lt;"&amp;Tabulka16[[#This Row],[výsledný čas]],Tabulka16[výsledný čas],"&lt;&gt;")+1)</f>
        <v>3</v>
      </c>
      <c r="K116" s="8">
        <f>IF(Tabulka16[[#This Row],[výsledný čas]]="","",COUNTIFS(Tabulka16[Pohlaví M/Z],Tabulka16[[#This Row],[Pohlaví M/Z]],Tabulka16[výsledný čas],"&lt;"&amp;Tabulka16[[#This Row],[výsledný čas]],Tabulka16[výsledný čas],"&lt;&gt;")+1)</f>
        <v>17</v>
      </c>
      <c r="L116" s="8">
        <f>IF(ISERROR(RANK(Tabulka16[[#This Row],[výsledný čas]],Tabulka16[výsledný čas],1)),"",RANK(Tabulka16[[#This Row],[výsledný čas]],Tabulka16[výsledný čas],1))</f>
        <v>81</v>
      </c>
    </row>
    <row r="117" spans="1:14" x14ac:dyDescent="0.25">
      <c r="A117" s="9">
        <v>67</v>
      </c>
      <c r="B117" s="9" t="s">
        <v>375</v>
      </c>
      <c r="C117" s="9">
        <v>1962</v>
      </c>
      <c r="D117" s="9" t="s">
        <v>278</v>
      </c>
      <c r="E117" s="10" t="s">
        <v>15</v>
      </c>
      <c r="F117" s="11">
        <f>P$1*A:A</f>
        <v>7.7546296296296287E-3</v>
      </c>
      <c r="G117" s="11">
        <f>VLOOKUP(Tabulka16[[#This Row],[startovní číslo]],Tabulka13[],5,0)+$O$1</f>
        <v>2.1840277777777778E-2</v>
      </c>
      <c r="H117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1.4085648148148149E-2</v>
      </c>
      <c r="I117" s="13" t="str">
        <f>IF(Tabulka16[[#This Row],[Pohlaví M/Z]]="Z",VLOOKUP(Tabulka16[[#This Row],[Ročník]],Tabulka3[],2,0),VLOOKUP(Tabulka16[[#This Row],[Ročník]],Tabulka3[],3,0))</f>
        <v>Z55</v>
      </c>
      <c r="J117" s="8">
        <f>IF(Tabulka16[[#This Row],[výsledný čas]]="","",COUNTIFS(Tabulka16[Kategorie],Tabulka16[[#This Row],[Kategorie]],Tabulka16[výsledný čas],"&lt;"&amp;Tabulka16[[#This Row],[výsledný čas]],Tabulka16[výsledný čas],"&lt;&gt;")+1)</f>
        <v>4</v>
      </c>
      <c r="K117" s="8">
        <f>IF(Tabulka16[[#This Row],[výsledný čas]]="","",COUNTIFS(Tabulka16[Pohlaví M/Z],Tabulka16[[#This Row],[Pohlaví M/Z]],Tabulka16[výsledný čas],"&lt;"&amp;Tabulka16[[#This Row],[výsledný čas]],Tabulka16[výsledný čas],"&lt;&gt;")+1)</f>
        <v>20</v>
      </c>
      <c r="L117" s="8">
        <f>IF(ISERROR(RANK(Tabulka16[[#This Row],[výsledný čas]],Tabulka16[výsledný čas],1)),"",RANK(Tabulka16[[#This Row],[výsledný čas]],Tabulka16[výsledný čas],1))</f>
        <v>87</v>
      </c>
    </row>
    <row r="118" spans="1:14" x14ac:dyDescent="0.25">
      <c r="A118" s="9">
        <v>13</v>
      </c>
      <c r="B118" s="9" t="s">
        <v>197</v>
      </c>
      <c r="C118" s="9">
        <v>1960</v>
      </c>
      <c r="D118" s="9" t="s">
        <v>278</v>
      </c>
      <c r="E118" s="10" t="s">
        <v>15</v>
      </c>
      <c r="F118" s="11">
        <v>1.5046296296296301E-3</v>
      </c>
      <c r="G118" s="11">
        <f>VLOOKUP(Tabulka16[[#This Row],[startovní číslo]],Tabulka13[],5,0)+$O$1</f>
        <v>1.6689814814814817E-2</v>
      </c>
      <c r="H118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1.5185185185185187E-2</v>
      </c>
      <c r="I118" s="13" t="str">
        <f>IF(Tabulka16[[#This Row],[Pohlaví M/Z]]="Z",VLOOKUP(Tabulka16[[#This Row],[Ročník]],Tabulka3[],2,0),VLOOKUP(Tabulka16[[#This Row],[Ročník]],Tabulka3[],3,0))</f>
        <v>Z55</v>
      </c>
      <c r="J118" s="8">
        <f>IF(Tabulka16[[#This Row],[výsledný čas]]="","",COUNTIFS(Tabulka16[Kategorie],Tabulka16[[#This Row],[Kategorie]],Tabulka16[výsledný čas],"&lt;"&amp;Tabulka16[[#This Row],[výsledný čas]],Tabulka16[výsledný čas],"&lt;&gt;")+1)</f>
        <v>5</v>
      </c>
      <c r="K118" s="8">
        <f>IF(Tabulka16[[#This Row],[výsledný čas]]="","",COUNTIFS(Tabulka16[Pohlaví M/Z],Tabulka16[[#This Row],[Pohlaví M/Z]],Tabulka16[výsledný čas],"&lt;"&amp;Tabulka16[[#This Row],[výsledný čas]],Tabulka16[výsledný čas],"&lt;&gt;")+1)</f>
        <v>22</v>
      </c>
      <c r="L118" s="8">
        <f>IF(ISERROR(RANK(Tabulka16[[#This Row],[výsledný čas]],Tabulka16[výsledný čas],1)),"",RANK(Tabulka16[[#This Row],[výsledný čas]],Tabulka16[výsledný čas],1))</f>
        <v>95</v>
      </c>
    </row>
    <row r="119" spans="1:14" x14ac:dyDescent="0.25">
      <c r="A119" s="9">
        <v>33</v>
      </c>
      <c r="B119" s="9" t="s">
        <v>351</v>
      </c>
      <c r="C119" s="9">
        <v>1956</v>
      </c>
      <c r="D119" s="9" t="s">
        <v>352</v>
      </c>
      <c r="E119" s="10" t="s">
        <v>15</v>
      </c>
      <c r="F119" s="11">
        <v>3.81944444444444E-3</v>
      </c>
      <c r="G119" s="11">
        <f>VLOOKUP(Tabulka16[[#This Row],[startovní číslo]],Tabulka13[],5,0)+$O$1</f>
        <v>1.9270833333333334E-2</v>
      </c>
      <c r="H119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1.5451388888888895E-2</v>
      </c>
      <c r="I119" s="13" t="str">
        <f>IF(Tabulka16[[#This Row],[Pohlaví M/Z]]="Z",VLOOKUP(Tabulka16[[#This Row],[Ročník]],Tabulka3[],2,0),VLOOKUP(Tabulka16[[#This Row],[Ročník]],Tabulka3[],3,0))</f>
        <v>Z55</v>
      </c>
      <c r="J119" s="8">
        <f>IF(Tabulka16[[#This Row],[výsledný čas]]="","",COUNTIFS(Tabulka16[Kategorie],Tabulka16[[#This Row],[Kategorie]],Tabulka16[výsledný čas],"&lt;"&amp;Tabulka16[[#This Row],[výsledný čas]],Tabulka16[výsledný čas],"&lt;&gt;")+1)</f>
        <v>6</v>
      </c>
      <c r="K119" s="8">
        <f>IF(Tabulka16[[#This Row],[výsledný čas]]="","",COUNTIFS(Tabulka16[Pohlaví M/Z],Tabulka16[[#This Row],[Pohlaví M/Z]],Tabulka16[výsledný čas],"&lt;"&amp;Tabulka16[[#This Row],[výsledný čas]],Tabulka16[výsledný čas],"&lt;&gt;")+1)</f>
        <v>23</v>
      </c>
      <c r="L119" s="8">
        <f>IF(ISERROR(RANK(Tabulka16[[#This Row],[výsledný čas]],Tabulka16[výsledný čas],1)),"",RANK(Tabulka16[[#This Row],[výsledný čas]],Tabulka16[výsledný čas],1))</f>
        <v>98</v>
      </c>
    </row>
    <row r="120" spans="1:14" x14ac:dyDescent="0.25">
      <c r="A120" s="9">
        <v>4</v>
      </c>
      <c r="B120" s="9" t="s">
        <v>314</v>
      </c>
      <c r="C120" s="9">
        <v>1955</v>
      </c>
      <c r="D120" s="9" t="s">
        <v>315</v>
      </c>
      <c r="E120" s="10" t="s">
        <v>15</v>
      </c>
      <c r="F120" s="11">
        <v>4.6296296296296298E-4</v>
      </c>
      <c r="G120" s="11">
        <f>VLOOKUP(Tabulka16[[#This Row],[startovní číslo]],Tabulka13[],5,0)+$O$1</f>
        <v>2.3692129629629629E-2</v>
      </c>
      <c r="H120" s="12">
        <f>IF(ISERROR(IF(Tabulka16[[#This Row],[čas v cíli]]="","",Tabulka16[[#This Row],[čas v cíli]]-Tabulka16[[#This Row],[Startovní čas]])),"",IF(Tabulka16[[#This Row],[čas v cíli]]="","",Tabulka16[[#This Row],[čas v cíli]]-Tabulka16[[#This Row],[Startovní čas]]))</f>
        <v>2.3229166666666665E-2</v>
      </c>
      <c r="I120" s="13" t="str">
        <f>IF(Tabulka16[[#This Row],[Pohlaví M/Z]]="Z",VLOOKUP(Tabulka16[[#This Row],[Ročník]],Tabulka3[],2,0),VLOOKUP(Tabulka16[[#This Row],[Ročník]],Tabulka3[],3,0))</f>
        <v>Z55</v>
      </c>
      <c r="J120" s="8">
        <f>IF(Tabulka16[[#This Row],[výsledný čas]]="","",COUNTIFS(Tabulka16[Kategorie],Tabulka16[[#This Row],[Kategorie]],Tabulka16[výsledný čas],"&lt;"&amp;Tabulka16[[#This Row],[výsledný čas]],Tabulka16[výsledný čas],"&lt;&gt;")+1)</f>
        <v>7</v>
      </c>
      <c r="K120" s="8">
        <f>IF(Tabulka16[[#This Row],[výsledný čas]]="","",COUNTIFS(Tabulka16[Pohlaví M/Z],Tabulka16[[#This Row],[Pohlaví M/Z]],Tabulka16[výsledný čas],"&lt;"&amp;Tabulka16[[#This Row],[výsledný čas]],Tabulka16[výsledný čas],"&lt;&gt;")+1)</f>
        <v>31</v>
      </c>
      <c r="L120" s="8">
        <f>IF(ISERROR(RANK(Tabulka16[[#This Row],[výsledný čas]],Tabulka16[výsledný čas],1)),"",RANK(Tabulka16[[#This Row],[výsledný čas]],Tabulka16[výsledný čas],1))</f>
        <v>118</v>
      </c>
    </row>
    <row r="121" spans="1:14" x14ac:dyDescent="0.25">
      <c r="A121" s="9"/>
      <c r="B121" s="9"/>
      <c r="C121" s="9"/>
      <c r="D121" s="9"/>
      <c r="E121" s="10"/>
      <c r="F121" s="11"/>
      <c r="G121" s="11"/>
      <c r="H121" s="12"/>
      <c r="I121" s="13"/>
      <c r="J121" s="8"/>
      <c r="K121" s="8"/>
      <c r="L121" s="8"/>
    </row>
    <row r="122" spans="1:14" x14ac:dyDescent="0.25">
      <c r="A122" s="9"/>
      <c r="B122" s="9"/>
      <c r="C122" s="9"/>
      <c r="D122" s="9"/>
      <c r="E122" s="10"/>
      <c r="F122" s="11"/>
      <c r="G122" s="11"/>
      <c r="H122" s="12"/>
      <c r="I122" s="13"/>
      <c r="J122" s="8"/>
      <c r="K122" s="8"/>
      <c r="L122" s="8"/>
    </row>
    <row r="123" spans="1:14" x14ac:dyDescent="0.25">
      <c r="A123" s="9"/>
      <c r="B123" s="9"/>
      <c r="C123" s="9"/>
      <c r="D123" s="9"/>
      <c r="E123" s="10"/>
      <c r="F123" s="11"/>
      <c r="G123" s="11"/>
      <c r="H123" s="12"/>
      <c r="I123" s="13"/>
      <c r="J123" s="8"/>
      <c r="K123" s="8"/>
      <c r="L123" s="8"/>
      <c r="N123" s="25"/>
    </row>
    <row r="124" spans="1:14" x14ac:dyDescent="0.25">
      <c r="A124" s="9"/>
      <c r="B124" s="9"/>
      <c r="C124" s="9"/>
      <c r="D124" s="9"/>
      <c r="E124" s="10"/>
      <c r="F124" s="11"/>
      <c r="G124" s="11"/>
      <c r="H124" s="12"/>
      <c r="I124" s="13"/>
      <c r="J124" s="8"/>
      <c r="K124" s="8"/>
      <c r="L124" s="8"/>
    </row>
    <row r="125" spans="1:14" x14ac:dyDescent="0.25">
      <c r="A125" s="9"/>
      <c r="B125" s="9"/>
      <c r="C125" s="9"/>
      <c r="D125" s="9"/>
      <c r="E125" s="10"/>
      <c r="F125" s="11"/>
      <c r="G125" s="11"/>
      <c r="H125" s="12"/>
      <c r="I125" s="13"/>
      <c r="J125" s="8"/>
      <c r="K125" s="8"/>
      <c r="L125" s="8"/>
    </row>
    <row r="126" spans="1:14" x14ac:dyDescent="0.25">
      <c r="A126" s="9"/>
      <c r="B126" s="9"/>
      <c r="C126" s="9"/>
      <c r="D126" s="9"/>
      <c r="E126" s="10"/>
      <c r="F126" s="11"/>
      <c r="G126" s="11"/>
      <c r="H126" s="12"/>
      <c r="I126" s="13"/>
      <c r="J126" s="8"/>
      <c r="K126" s="8"/>
      <c r="L126" s="8"/>
    </row>
    <row r="127" spans="1:14" x14ac:dyDescent="0.25">
      <c r="A127" s="9"/>
      <c r="B127" s="9"/>
      <c r="C127" s="9"/>
      <c r="D127" s="9"/>
      <c r="E127" s="10"/>
      <c r="F127" s="11"/>
      <c r="G127" s="11"/>
      <c r="H127" s="12"/>
      <c r="I127" s="13"/>
      <c r="J127" s="8"/>
      <c r="K127" s="8"/>
      <c r="L127" s="8"/>
    </row>
    <row r="128" spans="1:14" x14ac:dyDescent="0.25">
      <c r="A128" s="9"/>
      <c r="B128" s="9"/>
      <c r="C128" s="9"/>
      <c r="D128" s="9"/>
      <c r="E128" s="10"/>
      <c r="F128" s="11"/>
      <c r="G128" s="11"/>
      <c r="H128" s="12"/>
      <c r="I128" s="13"/>
      <c r="J128" s="8"/>
      <c r="K128" s="8"/>
      <c r="L128" s="8"/>
    </row>
    <row r="129" spans="1:12" x14ac:dyDescent="0.25">
      <c r="A129" s="9"/>
      <c r="B129" s="9"/>
      <c r="C129" s="9"/>
      <c r="D129" s="9"/>
      <c r="E129" s="10"/>
      <c r="F129" s="11"/>
      <c r="G129" s="11"/>
      <c r="H129" s="12"/>
      <c r="I129" s="13"/>
      <c r="J129" s="8"/>
      <c r="K129" s="8"/>
      <c r="L129" s="8"/>
    </row>
    <row r="130" spans="1:12" x14ac:dyDescent="0.25">
      <c r="A130" s="9"/>
      <c r="B130" s="9"/>
      <c r="C130" s="9"/>
      <c r="D130" s="9"/>
      <c r="E130" s="10"/>
      <c r="F130" s="11"/>
      <c r="G130" s="11"/>
      <c r="H130" s="12"/>
      <c r="I130" s="13"/>
      <c r="J130" s="8"/>
      <c r="K130" s="8"/>
      <c r="L130" s="8"/>
    </row>
    <row r="131" spans="1:12" x14ac:dyDescent="0.25">
      <c r="A131" s="9"/>
      <c r="B131" s="9"/>
      <c r="C131" s="9"/>
      <c r="D131" s="9"/>
      <c r="E131" s="10"/>
      <c r="F131" s="11"/>
      <c r="G131" s="11"/>
      <c r="H131" s="12"/>
      <c r="I131" s="13"/>
      <c r="J131" s="8"/>
      <c r="K131" s="8"/>
      <c r="L131" s="8"/>
    </row>
    <row r="132" spans="1:12" x14ac:dyDescent="0.25">
      <c r="A132" s="9"/>
      <c r="B132" s="9"/>
      <c r="C132" s="9"/>
      <c r="D132" s="9"/>
      <c r="E132" s="10"/>
      <c r="F132" s="11"/>
      <c r="G132" s="11"/>
      <c r="H132" s="12"/>
      <c r="I132" s="13"/>
      <c r="J132" s="8"/>
      <c r="K132" s="8"/>
      <c r="L132" s="8"/>
    </row>
    <row r="133" spans="1:12" x14ac:dyDescent="0.25">
      <c r="A133" s="9"/>
      <c r="B133" s="21"/>
      <c r="C133" s="9"/>
      <c r="D133" s="9"/>
      <c r="E133" s="10"/>
      <c r="F133" s="11"/>
      <c r="G133" s="11"/>
      <c r="H133" s="12"/>
      <c r="I133" s="13"/>
      <c r="J133" s="8"/>
      <c r="K133" s="8"/>
      <c r="L133" s="8"/>
    </row>
    <row r="134" spans="1:12" x14ac:dyDescent="0.25">
      <c r="A134" s="9"/>
      <c r="B134" s="26"/>
      <c r="C134" s="9"/>
      <c r="D134" s="9"/>
      <c r="E134" s="10"/>
      <c r="F134" s="11"/>
      <c r="G134" s="11"/>
      <c r="H134" s="12"/>
      <c r="I134" s="13"/>
      <c r="J134" s="8"/>
      <c r="K134" s="8"/>
      <c r="L134" s="8"/>
    </row>
    <row r="135" spans="1:12" x14ac:dyDescent="0.25">
      <c r="A135" s="9"/>
      <c r="B135" s="26"/>
      <c r="C135" s="9"/>
      <c r="D135" s="9"/>
      <c r="E135" s="10"/>
      <c r="F135" s="11"/>
      <c r="G135" s="11"/>
      <c r="H135" s="12"/>
      <c r="I135" s="13"/>
      <c r="J135" s="8"/>
      <c r="K135" s="8"/>
      <c r="L135" s="8"/>
    </row>
    <row r="136" spans="1:12" x14ac:dyDescent="0.25">
      <c r="A136" s="9"/>
      <c r="B136" s="26"/>
      <c r="C136" s="9"/>
      <c r="D136" s="9"/>
      <c r="E136" s="10"/>
      <c r="F136" s="11"/>
      <c r="G136" s="11"/>
      <c r="H136" s="12"/>
      <c r="I136" s="13"/>
      <c r="J136" s="8"/>
      <c r="K136" s="8"/>
      <c r="L136" s="8"/>
    </row>
    <row r="137" spans="1:12" x14ac:dyDescent="0.25">
      <c r="A137" s="9"/>
      <c r="B137" s="21"/>
      <c r="C137" s="9"/>
      <c r="D137" s="9"/>
      <c r="E137" s="10"/>
      <c r="F137" s="11"/>
      <c r="G137" s="11"/>
      <c r="H137" s="12"/>
      <c r="I137" s="13"/>
      <c r="J137" s="8"/>
      <c r="K137" s="8"/>
      <c r="L137" s="8"/>
    </row>
    <row r="138" spans="1:12" x14ac:dyDescent="0.25">
      <c r="A138" s="9"/>
      <c r="B138" s="21"/>
      <c r="C138" s="9"/>
      <c r="D138" s="9"/>
      <c r="E138" s="10"/>
      <c r="F138" s="11"/>
      <c r="G138" s="11"/>
      <c r="H138" s="12"/>
      <c r="I138" s="13"/>
      <c r="J138" s="8"/>
      <c r="K138" s="8"/>
      <c r="L138" s="8"/>
    </row>
    <row r="139" spans="1:12" x14ac:dyDescent="0.25">
      <c r="A139" s="9"/>
      <c r="B139" s="21"/>
      <c r="C139" s="9"/>
      <c r="D139" s="9"/>
      <c r="E139" s="10"/>
      <c r="F139" s="11"/>
      <c r="G139" s="11"/>
      <c r="H139" s="12"/>
      <c r="I139" s="13"/>
      <c r="J139" s="8"/>
      <c r="K139" s="8"/>
      <c r="L139" s="8"/>
    </row>
    <row r="140" spans="1:12" x14ac:dyDescent="0.25">
      <c r="A140" s="9"/>
      <c r="B140" s="26"/>
      <c r="C140" s="9"/>
      <c r="D140" s="9"/>
      <c r="E140" s="10"/>
      <c r="F140" s="11"/>
      <c r="G140" s="11"/>
      <c r="H140" s="12"/>
      <c r="I140" s="13"/>
      <c r="J140" s="8"/>
      <c r="K140" s="8"/>
      <c r="L140" s="8"/>
    </row>
    <row r="141" spans="1:12" x14ac:dyDescent="0.25">
      <c r="A141" s="9"/>
      <c r="B141" s="21"/>
      <c r="C141" s="9"/>
      <c r="D141" s="9"/>
      <c r="E141" s="10"/>
      <c r="F141" s="11"/>
      <c r="G141" s="11"/>
      <c r="H141" s="12"/>
      <c r="I141" s="13"/>
      <c r="J141" s="8"/>
      <c r="K141" s="8"/>
      <c r="L141" s="8"/>
    </row>
    <row r="142" spans="1:12" x14ac:dyDescent="0.25">
      <c r="A142" s="9"/>
      <c r="B142" s="26"/>
      <c r="C142" s="9"/>
      <c r="D142" s="9"/>
      <c r="E142" s="10"/>
      <c r="F142" s="11"/>
      <c r="G142" s="11"/>
      <c r="H142" s="12"/>
      <c r="I142" s="13"/>
      <c r="J142" s="8"/>
      <c r="K142" s="8"/>
      <c r="L142" s="8"/>
    </row>
    <row r="143" spans="1:12" x14ac:dyDescent="0.25">
      <c r="A143" s="9"/>
      <c r="B143" s="26"/>
      <c r="C143" s="9"/>
      <c r="D143" s="9"/>
      <c r="E143" s="10"/>
      <c r="F143" s="11"/>
      <c r="G143" s="11"/>
      <c r="H143" s="12"/>
      <c r="I143" s="13"/>
      <c r="J143" s="8"/>
      <c r="K143" s="8"/>
      <c r="L143" s="8"/>
    </row>
    <row r="144" spans="1:12" x14ac:dyDescent="0.25">
      <c r="A144" s="9"/>
      <c r="B144" s="26"/>
      <c r="C144" s="9"/>
      <c r="D144" s="9"/>
      <c r="E144" s="10"/>
      <c r="F144" s="11"/>
      <c r="G144" s="11"/>
      <c r="H144" s="12"/>
      <c r="I144" s="13"/>
      <c r="J144" s="8"/>
      <c r="K144" s="8"/>
      <c r="L144" s="8"/>
    </row>
    <row r="145" spans="1:12" x14ac:dyDescent="0.25">
      <c r="A145" s="9"/>
      <c r="B145" s="21"/>
      <c r="C145" s="9"/>
      <c r="D145" s="9"/>
      <c r="E145" s="10"/>
      <c r="F145" s="11"/>
      <c r="G145" s="11"/>
      <c r="H145" s="12"/>
      <c r="I145" s="13"/>
      <c r="J145" s="8"/>
      <c r="K145" s="8"/>
      <c r="L145" s="8"/>
    </row>
    <row r="146" spans="1:12" x14ac:dyDescent="0.25">
      <c r="A146" s="9"/>
      <c r="B146" s="21"/>
      <c r="C146" s="9"/>
      <c r="D146" s="9"/>
      <c r="E146" s="10"/>
      <c r="F146" s="11"/>
      <c r="G146" s="11"/>
      <c r="H146" s="12"/>
      <c r="I146" s="13"/>
      <c r="J146" s="8"/>
      <c r="K146" s="8"/>
      <c r="L146" s="8"/>
    </row>
    <row r="147" spans="1:12" x14ac:dyDescent="0.25">
      <c r="A147" s="9"/>
      <c r="B147" s="26"/>
      <c r="C147" s="9"/>
      <c r="D147" s="9"/>
      <c r="E147" s="10"/>
      <c r="F147" s="11"/>
      <c r="G147" s="11"/>
      <c r="H147" s="12"/>
      <c r="I147" s="13"/>
      <c r="J147" s="8"/>
      <c r="K147" s="8"/>
      <c r="L147" s="8"/>
    </row>
    <row r="148" spans="1:12" x14ac:dyDescent="0.25">
      <c r="A148" s="9"/>
      <c r="B148" s="21"/>
      <c r="C148" s="9"/>
      <c r="D148" s="9"/>
      <c r="E148" s="10"/>
      <c r="F148" s="11"/>
      <c r="G148" s="11"/>
      <c r="H148" s="12"/>
      <c r="I148" s="13"/>
      <c r="J148" s="8"/>
      <c r="K148" s="8"/>
      <c r="L148" s="8"/>
    </row>
    <row r="149" spans="1:12" x14ac:dyDescent="0.25">
      <c r="A149" s="9"/>
      <c r="B149" s="21"/>
      <c r="C149" s="9"/>
      <c r="D149" s="9"/>
      <c r="E149" s="10"/>
      <c r="F149" s="11"/>
      <c r="G149" s="11"/>
      <c r="H149" s="12"/>
      <c r="I149" s="13"/>
      <c r="J149" s="8"/>
      <c r="K149" s="8"/>
      <c r="L149" s="8"/>
    </row>
    <row r="150" spans="1:12" x14ac:dyDescent="0.25">
      <c r="A150" s="9"/>
      <c r="B150" s="26"/>
      <c r="C150" s="9"/>
      <c r="D150" s="9"/>
      <c r="E150" s="10"/>
      <c r="F150" s="11"/>
      <c r="G150" s="11"/>
      <c r="H150" s="12"/>
      <c r="I150" s="13"/>
      <c r="J150" s="8"/>
      <c r="K150" s="8"/>
      <c r="L150" s="8"/>
    </row>
    <row r="151" spans="1:12" x14ac:dyDescent="0.25">
      <c r="A151" s="9"/>
      <c r="B151" s="26"/>
      <c r="C151" s="9"/>
      <c r="D151" s="9"/>
      <c r="E151" s="10"/>
      <c r="F151" s="11"/>
      <c r="G151" s="11"/>
      <c r="H151" s="12"/>
      <c r="I151" s="13"/>
      <c r="J151" s="8"/>
      <c r="K151" s="8"/>
      <c r="L151" s="8"/>
    </row>
    <row r="152" spans="1:12" x14ac:dyDescent="0.25">
      <c r="A152" s="9"/>
      <c r="B152" s="26"/>
      <c r="C152" s="9"/>
      <c r="D152" s="9"/>
      <c r="E152" s="10"/>
      <c r="F152" s="11"/>
      <c r="G152" s="11"/>
      <c r="H152" s="12"/>
      <c r="I152" s="13"/>
      <c r="J152" s="8"/>
      <c r="K152" s="8"/>
      <c r="L152" s="8"/>
    </row>
    <row r="153" spans="1:12" x14ac:dyDescent="0.25">
      <c r="A153" s="9"/>
      <c r="B153" s="21"/>
      <c r="C153" s="9"/>
      <c r="D153" s="9"/>
      <c r="E153" s="10"/>
      <c r="F153" s="11"/>
      <c r="G153" s="11"/>
      <c r="H153" s="12"/>
      <c r="I153" s="13"/>
      <c r="J153" s="8"/>
      <c r="K153" s="8"/>
      <c r="L153" s="8"/>
    </row>
    <row r="154" spans="1:12" x14ac:dyDescent="0.25">
      <c r="A154" s="9"/>
      <c r="B154" s="21"/>
      <c r="C154" s="9"/>
      <c r="D154" s="9"/>
      <c r="E154" s="10"/>
      <c r="F154" s="11"/>
      <c r="G154" s="11"/>
      <c r="H154" s="12"/>
      <c r="I154" s="13"/>
      <c r="J154" s="8"/>
      <c r="K154" s="8"/>
      <c r="L154" s="8"/>
    </row>
    <row r="155" spans="1:12" x14ac:dyDescent="0.25">
      <c r="A155" s="9"/>
      <c r="B155" s="21"/>
      <c r="C155" s="9"/>
      <c r="D155" s="9"/>
      <c r="E155" s="10"/>
      <c r="F155" s="11"/>
      <c r="G155" s="11"/>
      <c r="H155" s="12"/>
      <c r="I155" s="13"/>
      <c r="J155" s="8"/>
      <c r="K155" s="8"/>
      <c r="L155" s="8"/>
    </row>
    <row r="156" spans="1:12" x14ac:dyDescent="0.25">
      <c r="A156" s="9"/>
      <c r="B156" s="21"/>
      <c r="C156" s="9"/>
      <c r="D156" s="9"/>
      <c r="E156" s="10"/>
      <c r="F156" s="11"/>
      <c r="G156" s="11"/>
      <c r="H156" s="12"/>
      <c r="I156" s="13"/>
      <c r="J156" s="8"/>
      <c r="K156" s="8"/>
      <c r="L156" s="8"/>
    </row>
    <row r="157" spans="1:12" x14ac:dyDescent="0.25">
      <c r="A157" s="9"/>
      <c r="B157" s="26"/>
      <c r="C157" s="9"/>
      <c r="D157" s="9"/>
      <c r="E157" s="10"/>
      <c r="F157" s="11"/>
      <c r="G157" s="11"/>
      <c r="H157" s="12"/>
      <c r="I157" s="13"/>
      <c r="J157" s="8"/>
      <c r="K157" s="8"/>
      <c r="L157" s="8"/>
    </row>
    <row r="158" spans="1:12" x14ac:dyDescent="0.25">
      <c r="A158" s="9"/>
      <c r="B158" s="21"/>
      <c r="C158" s="9"/>
      <c r="D158" s="9"/>
      <c r="E158" s="10"/>
      <c r="F158" s="11"/>
      <c r="G158" s="11"/>
      <c r="H158" s="12"/>
      <c r="I158" s="13"/>
      <c r="J158" s="8"/>
      <c r="K158" s="8"/>
      <c r="L158" s="8"/>
    </row>
    <row r="159" spans="1:12" x14ac:dyDescent="0.25">
      <c r="A159" s="9"/>
      <c r="B159" s="26"/>
      <c r="C159" s="9"/>
      <c r="D159" s="9"/>
      <c r="E159" s="10"/>
      <c r="F159" s="11"/>
      <c r="G159" s="11"/>
      <c r="H159" s="12"/>
      <c r="I159" s="13"/>
      <c r="J159" s="8"/>
      <c r="K159" s="8"/>
      <c r="L159" s="8"/>
    </row>
    <row r="160" spans="1:12" x14ac:dyDescent="0.25">
      <c r="A160" s="9"/>
      <c r="B160" s="21"/>
      <c r="C160" s="9"/>
      <c r="D160" s="9"/>
      <c r="E160" s="10"/>
      <c r="F160" s="11"/>
      <c r="G160" s="11"/>
      <c r="H160" s="12"/>
      <c r="I160" s="13"/>
      <c r="J160" s="8"/>
      <c r="K160" s="8"/>
      <c r="L160" s="8"/>
    </row>
    <row r="161" spans="1:12" x14ac:dyDescent="0.25">
      <c r="A161" s="9"/>
      <c r="B161" s="26"/>
      <c r="C161" s="9"/>
      <c r="D161" s="9"/>
      <c r="E161" s="10"/>
      <c r="F161" s="11"/>
      <c r="G161" s="11"/>
      <c r="H161" s="12"/>
      <c r="I161" s="13"/>
      <c r="J161" s="8"/>
      <c r="K161" s="8"/>
      <c r="L161" s="8"/>
    </row>
    <row r="162" spans="1:12" x14ac:dyDescent="0.25">
      <c r="A162" s="9"/>
      <c r="B162" s="21"/>
      <c r="C162" s="9"/>
      <c r="D162" s="9"/>
      <c r="E162" s="10"/>
      <c r="F162" s="11"/>
      <c r="G162" s="11"/>
      <c r="H162" s="12"/>
      <c r="I162" s="13"/>
      <c r="J162" s="8"/>
      <c r="K162" s="8"/>
      <c r="L162" s="8"/>
    </row>
    <row r="163" spans="1:12" x14ac:dyDescent="0.25">
      <c r="A163" s="9"/>
      <c r="B163" s="26"/>
      <c r="C163" s="9"/>
      <c r="D163" s="9"/>
      <c r="E163" s="10"/>
      <c r="F163" s="11"/>
      <c r="G163" s="11"/>
      <c r="H163" s="12"/>
      <c r="I163" s="13"/>
      <c r="J163" s="8"/>
      <c r="K163" s="8"/>
      <c r="L163" s="8"/>
    </row>
    <row r="164" spans="1:12" x14ac:dyDescent="0.25">
      <c r="A164" s="9"/>
      <c r="B164" s="26"/>
      <c r="C164" s="9"/>
      <c r="D164" s="9"/>
      <c r="E164" s="10"/>
      <c r="F164" s="11"/>
      <c r="G164" s="11"/>
      <c r="H164" s="12"/>
      <c r="I164" s="13"/>
      <c r="J164" s="8"/>
      <c r="K164" s="8"/>
      <c r="L164" s="8"/>
    </row>
    <row r="165" spans="1:12" x14ac:dyDescent="0.25">
      <c r="A165" s="9"/>
      <c r="B165" s="26"/>
      <c r="C165" s="9"/>
      <c r="D165" s="9"/>
      <c r="E165" s="10"/>
      <c r="F165" s="11"/>
      <c r="G165" s="11"/>
      <c r="H165" s="12"/>
      <c r="I165" s="13"/>
      <c r="J165" s="8"/>
      <c r="K165" s="8"/>
      <c r="L165" s="8"/>
    </row>
    <row r="166" spans="1:12" x14ac:dyDescent="0.25">
      <c r="A166" s="9"/>
      <c r="B166" s="26"/>
      <c r="C166" s="9"/>
      <c r="D166" s="9"/>
      <c r="E166" s="10"/>
      <c r="F166" s="11"/>
      <c r="G166" s="11"/>
      <c r="H166" s="12"/>
      <c r="I166" s="13"/>
      <c r="J166" s="8"/>
      <c r="K166" s="8"/>
      <c r="L166" s="8"/>
    </row>
    <row r="167" spans="1:12" x14ac:dyDescent="0.25">
      <c r="A167" s="9"/>
      <c r="B167" s="26"/>
      <c r="C167" s="9"/>
      <c r="D167" s="9"/>
      <c r="E167" s="10"/>
      <c r="F167" s="11"/>
      <c r="G167" s="11"/>
      <c r="H167" s="12"/>
      <c r="I167" s="13"/>
      <c r="J167" s="8"/>
      <c r="K167" s="8"/>
      <c r="L167" s="8"/>
    </row>
    <row r="168" spans="1:12" x14ac:dyDescent="0.25">
      <c r="A168" s="9"/>
      <c r="B168" s="21"/>
      <c r="C168" s="9"/>
      <c r="D168" s="9"/>
      <c r="E168" s="10"/>
      <c r="F168" s="11"/>
      <c r="G168" s="11"/>
      <c r="H168" s="12"/>
      <c r="I168" s="13"/>
      <c r="J168" s="8"/>
      <c r="K168" s="8"/>
      <c r="L168" s="8"/>
    </row>
    <row r="169" spans="1:12" x14ac:dyDescent="0.25">
      <c r="A169" s="9"/>
      <c r="B169" s="26"/>
      <c r="C169" s="9"/>
      <c r="D169" s="9"/>
      <c r="E169" s="10"/>
      <c r="F169" s="11"/>
      <c r="G169" s="11"/>
      <c r="H169" s="12"/>
      <c r="I169" s="13"/>
      <c r="J169" s="8"/>
      <c r="K169" s="8"/>
      <c r="L169" s="8"/>
    </row>
    <row r="170" spans="1:12" x14ac:dyDescent="0.25">
      <c r="A170" s="9"/>
      <c r="B170" s="26"/>
      <c r="C170" s="9"/>
      <c r="D170" s="9"/>
      <c r="E170" s="10"/>
      <c r="F170" s="11"/>
      <c r="G170" s="11"/>
      <c r="H170" s="12"/>
      <c r="I170" s="13"/>
      <c r="J170" s="8"/>
      <c r="K170" s="8"/>
      <c r="L170" s="8"/>
    </row>
    <row r="171" spans="1:12" x14ac:dyDescent="0.25">
      <c r="A171" s="9"/>
      <c r="B171" s="21"/>
      <c r="C171" s="9"/>
      <c r="D171" s="9"/>
      <c r="E171" s="10"/>
      <c r="F171" s="11"/>
      <c r="G171" s="11"/>
      <c r="H171" s="12"/>
      <c r="I171" s="13"/>
      <c r="J171" s="8"/>
      <c r="K171" s="8"/>
      <c r="L171" s="8"/>
    </row>
    <row r="172" spans="1:12" x14ac:dyDescent="0.25">
      <c r="A172" s="9"/>
      <c r="B172" s="21"/>
      <c r="C172" s="9"/>
      <c r="D172" s="9"/>
      <c r="E172" s="10"/>
      <c r="F172" s="11"/>
      <c r="G172" s="11"/>
      <c r="H172" s="12"/>
      <c r="I172" s="13"/>
      <c r="J172" s="8"/>
      <c r="K172" s="8"/>
      <c r="L172" s="8"/>
    </row>
    <row r="173" spans="1:12" x14ac:dyDescent="0.25">
      <c r="A173" s="9"/>
      <c r="B173" s="21"/>
      <c r="C173" s="9"/>
      <c r="D173" s="9"/>
      <c r="E173" s="10"/>
      <c r="F173" s="11"/>
      <c r="G173" s="11"/>
      <c r="H173" s="12"/>
      <c r="I173" s="13"/>
      <c r="J173" s="8"/>
      <c r="K173" s="8"/>
      <c r="L173" s="8"/>
    </row>
    <row r="174" spans="1:12" x14ac:dyDescent="0.25">
      <c r="A174" s="9"/>
      <c r="B174" s="26"/>
      <c r="C174" s="9"/>
      <c r="D174" s="9"/>
      <c r="E174" s="10"/>
      <c r="F174" s="11"/>
      <c r="G174" s="11"/>
      <c r="H174" s="12"/>
      <c r="I174" s="13"/>
      <c r="J174" s="8"/>
      <c r="K174" s="8"/>
      <c r="L174" s="8"/>
    </row>
    <row r="175" spans="1:12" x14ac:dyDescent="0.25">
      <c r="A175" s="9"/>
      <c r="B175" s="21"/>
      <c r="C175" s="9"/>
      <c r="D175" s="9"/>
      <c r="E175" s="10"/>
      <c r="F175" s="11"/>
      <c r="G175" s="11"/>
      <c r="H175" s="12"/>
      <c r="I175" s="13"/>
      <c r="J175" s="8"/>
      <c r="K175" s="8"/>
      <c r="L175" s="8"/>
    </row>
    <row r="176" spans="1:12" x14ac:dyDescent="0.25">
      <c r="A176" s="9"/>
      <c r="B176" s="26"/>
      <c r="C176" s="9"/>
      <c r="D176" s="9"/>
      <c r="E176" s="10"/>
      <c r="F176" s="11"/>
      <c r="G176" s="11"/>
      <c r="H176" s="12"/>
      <c r="I176" s="13"/>
      <c r="J176" s="8"/>
      <c r="K176" s="8"/>
      <c r="L176" s="8"/>
    </row>
    <row r="177" spans="1:12" x14ac:dyDescent="0.25">
      <c r="A177" s="9"/>
      <c r="B177" s="21"/>
      <c r="C177" s="9"/>
      <c r="D177" s="9"/>
      <c r="E177" s="10"/>
      <c r="F177" s="11"/>
      <c r="G177" s="11"/>
      <c r="H177" s="12"/>
      <c r="I177" s="13"/>
      <c r="J177" s="8"/>
      <c r="K177" s="8"/>
      <c r="L177" s="8"/>
    </row>
    <row r="178" spans="1:12" x14ac:dyDescent="0.25">
      <c r="A178" s="9"/>
      <c r="B178" s="21"/>
      <c r="C178" s="9"/>
      <c r="D178" s="9"/>
      <c r="E178" s="10"/>
      <c r="F178" s="11"/>
      <c r="G178" s="11"/>
      <c r="H178" s="12"/>
      <c r="I178" s="13"/>
      <c r="J178" s="8"/>
      <c r="K178" s="8"/>
      <c r="L178" s="8"/>
    </row>
    <row r="179" spans="1:12" x14ac:dyDescent="0.25">
      <c r="A179" s="9"/>
      <c r="B179" s="21"/>
      <c r="C179" s="9"/>
      <c r="D179" s="9"/>
      <c r="E179" s="10"/>
      <c r="F179" s="11"/>
      <c r="G179" s="11"/>
      <c r="H179" s="12"/>
      <c r="I179" s="13"/>
      <c r="J179" s="8"/>
      <c r="K179" s="8"/>
      <c r="L179" s="8"/>
    </row>
    <row r="180" spans="1:12" x14ac:dyDescent="0.25">
      <c r="A180" s="9"/>
      <c r="B180" s="21"/>
      <c r="C180" s="9"/>
      <c r="D180" s="9"/>
      <c r="E180" s="10"/>
      <c r="F180" s="11"/>
      <c r="G180" s="11"/>
      <c r="H180" s="12"/>
      <c r="I180" s="13"/>
      <c r="J180" s="8"/>
      <c r="K180" s="8"/>
      <c r="L180" s="8"/>
    </row>
    <row r="181" spans="1:12" x14ac:dyDescent="0.25">
      <c r="A181" s="9"/>
      <c r="B181" s="26"/>
      <c r="C181" s="9"/>
      <c r="D181" s="9"/>
      <c r="E181" s="10"/>
      <c r="F181" s="11"/>
      <c r="G181" s="11"/>
      <c r="H181" s="12"/>
      <c r="I181" s="13"/>
      <c r="J181" s="8"/>
      <c r="K181" s="8"/>
      <c r="L181" s="8"/>
    </row>
    <row r="182" spans="1:12" x14ac:dyDescent="0.25">
      <c r="A182" s="9"/>
      <c r="B182" s="21"/>
      <c r="C182" s="9"/>
      <c r="D182" s="9"/>
      <c r="E182" s="10"/>
      <c r="F182" s="11"/>
      <c r="G182" s="11"/>
      <c r="H182" s="12"/>
      <c r="I182" s="13"/>
      <c r="J182" s="8"/>
      <c r="K182" s="8"/>
      <c r="L182" s="8"/>
    </row>
    <row r="183" spans="1:12" x14ac:dyDescent="0.25">
      <c r="A183" s="9"/>
      <c r="B183" s="26"/>
      <c r="C183" s="9"/>
      <c r="D183" s="9"/>
      <c r="E183" s="10"/>
      <c r="F183" s="11"/>
      <c r="G183" s="11"/>
      <c r="H183" s="12"/>
      <c r="I183" s="13"/>
      <c r="J183" s="8"/>
      <c r="K183" s="8"/>
      <c r="L183" s="8"/>
    </row>
    <row r="184" spans="1:12" x14ac:dyDescent="0.25">
      <c r="A184" s="9"/>
      <c r="B184" s="21"/>
      <c r="C184" s="9"/>
      <c r="D184" s="9"/>
      <c r="E184" s="10"/>
      <c r="F184" s="11"/>
      <c r="G184" s="11"/>
      <c r="H184" s="12"/>
      <c r="I184" s="13"/>
      <c r="J184" s="8"/>
      <c r="K184" s="8"/>
      <c r="L184" s="8"/>
    </row>
    <row r="185" spans="1:12" x14ac:dyDescent="0.25">
      <c r="A185" s="9"/>
      <c r="B185" s="26"/>
      <c r="C185" s="9"/>
      <c r="D185" s="9"/>
      <c r="E185" s="10"/>
      <c r="F185" s="11"/>
      <c r="G185" s="11"/>
      <c r="H185" s="12"/>
      <c r="I185" s="13"/>
      <c r="J185" s="8"/>
      <c r="K185" s="8"/>
      <c r="L185" s="8"/>
    </row>
    <row r="186" spans="1:12" x14ac:dyDescent="0.25">
      <c r="A186" s="9"/>
      <c r="B186" s="26"/>
      <c r="C186" s="9"/>
      <c r="D186" s="9"/>
      <c r="E186" s="10"/>
      <c r="F186" s="11"/>
      <c r="G186" s="11"/>
      <c r="H186" s="12"/>
      <c r="I186" s="13"/>
      <c r="J186" s="8"/>
      <c r="K186" s="8"/>
      <c r="L186" s="8"/>
    </row>
    <row r="187" spans="1:12" x14ac:dyDescent="0.25">
      <c r="A187" s="9"/>
      <c r="B187" s="21"/>
      <c r="C187" s="9"/>
      <c r="D187" s="9"/>
      <c r="E187" s="10"/>
      <c r="F187" s="11"/>
      <c r="G187" s="11"/>
      <c r="H187" s="12"/>
      <c r="I187" s="13"/>
      <c r="J187" s="8"/>
      <c r="K187" s="8"/>
      <c r="L187" s="8"/>
    </row>
    <row r="188" spans="1:12" x14ac:dyDescent="0.25">
      <c r="A188" s="9"/>
      <c r="B188" s="21"/>
      <c r="C188" s="9"/>
      <c r="D188" s="9"/>
      <c r="E188" s="10"/>
      <c r="F188" s="11"/>
      <c r="G188" s="11"/>
      <c r="H188" s="12"/>
      <c r="I188" s="13"/>
      <c r="J188" s="8"/>
      <c r="K188" s="8"/>
      <c r="L188" s="8"/>
    </row>
    <row r="189" spans="1:12" x14ac:dyDescent="0.25">
      <c r="A189" s="9"/>
      <c r="B189" s="21"/>
      <c r="C189" s="9"/>
      <c r="D189" s="9"/>
      <c r="E189" s="10"/>
      <c r="F189" s="11"/>
      <c r="G189" s="11"/>
      <c r="H189" s="12"/>
      <c r="I189" s="13"/>
      <c r="J189" s="8"/>
      <c r="K189" s="8"/>
      <c r="L189" s="8"/>
    </row>
    <row r="190" spans="1:12" x14ac:dyDescent="0.25">
      <c r="A190" s="9"/>
      <c r="B190" s="21"/>
      <c r="C190" s="9"/>
      <c r="D190" s="9"/>
      <c r="E190" s="10"/>
      <c r="F190" s="11"/>
      <c r="G190" s="11"/>
      <c r="H190" s="12"/>
      <c r="I190" s="13"/>
      <c r="J190" s="8"/>
      <c r="K190" s="8"/>
      <c r="L190" s="8"/>
    </row>
    <row r="191" spans="1:12" x14ac:dyDescent="0.25">
      <c r="A191" s="9"/>
      <c r="B191" s="26"/>
      <c r="C191" s="9"/>
      <c r="D191" s="9"/>
      <c r="E191" s="10"/>
      <c r="F191" s="11"/>
      <c r="G191" s="11"/>
      <c r="H191" s="12"/>
      <c r="I191" s="13"/>
      <c r="J191" s="8"/>
      <c r="K191" s="8"/>
      <c r="L191" s="8"/>
    </row>
    <row r="192" spans="1:12" x14ac:dyDescent="0.25">
      <c r="A192" s="9"/>
      <c r="B192" s="21"/>
      <c r="C192" s="9"/>
      <c r="D192" s="9"/>
      <c r="E192" s="10"/>
      <c r="F192" s="11"/>
      <c r="G192" s="11"/>
      <c r="H192" s="12"/>
      <c r="I192" s="13"/>
      <c r="J192" s="8"/>
      <c r="K192" s="8"/>
      <c r="L192" s="8"/>
    </row>
    <row r="193" spans="1:12" x14ac:dyDescent="0.25">
      <c r="A193" s="9"/>
      <c r="B193" s="21"/>
      <c r="C193" s="9"/>
      <c r="D193" s="9"/>
      <c r="E193" s="10"/>
      <c r="F193" s="11"/>
      <c r="G193" s="11"/>
      <c r="H193" s="12"/>
      <c r="I193" s="13"/>
      <c r="J193" s="8"/>
      <c r="K193" s="8"/>
      <c r="L193" s="8"/>
    </row>
    <row r="194" spans="1:12" x14ac:dyDescent="0.25">
      <c r="A194" s="9"/>
      <c r="B194" s="26"/>
      <c r="C194" s="9"/>
      <c r="D194" s="9"/>
      <c r="E194" s="10"/>
      <c r="F194" s="11"/>
      <c r="G194" s="11"/>
      <c r="H194" s="12"/>
      <c r="I194" s="13"/>
      <c r="J194" s="8"/>
      <c r="K194" s="8"/>
      <c r="L194" s="8"/>
    </row>
    <row r="195" spans="1:12" x14ac:dyDescent="0.25">
      <c r="A195" s="9"/>
      <c r="B195" s="21"/>
      <c r="C195" s="9"/>
      <c r="D195" s="9"/>
      <c r="E195" s="10"/>
      <c r="F195" s="11"/>
      <c r="G195" s="11"/>
      <c r="H195" s="12"/>
      <c r="I195" s="13"/>
      <c r="J195" s="8"/>
      <c r="K195" s="8"/>
      <c r="L195" s="8"/>
    </row>
    <row r="196" spans="1:12" x14ac:dyDescent="0.25">
      <c r="A196" s="9"/>
      <c r="B196" s="26"/>
      <c r="C196" s="9"/>
      <c r="D196" s="9"/>
      <c r="E196" s="10"/>
      <c r="F196" s="11"/>
      <c r="G196" s="11"/>
      <c r="H196" s="12"/>
      <c r="I196" s="13"/>
      <c r="J196" s="8"/>
      <c r="K196" s="8"/>
      <c r="L196" s="8"/>
    </row>
    <row r="197" spans="1:12" x14ac:dyDescent="0.25">
      <c r="A197" s="9"/>
      <c r="B197" s="26"/>
      <c r="C197" s="9"/>
      <c r="D197" s="9"/>
      <c r="E197" s="10"/>
      <c r="F197" s="11"/>
      <c r="G197" s="11"/>
      <c r="H197" s="12"/>
      <c r="I197" s="13"/>
      <c r="J197" s="8"/>
      <c r="K197" s="8"/>
      <c r="L197" s="8"/>
    </row>
    <row r="198" spans="1:12" x14ac:dyDescent="0.25">
      <c r="A198" s="9"/>
      <c r="B198" s="21"/>
      <c r="C198" s="9"/>
      <c r="D198" s="9"/>
      <c r="E198" s="10"/>
      <c r="F198" s="11"/>
      <c r="G198" s="11"/>
      <c r="H198" s="12"/>
      <c r="I198" s="13"/>
      <c r="J198" s="8"/>
      <c r="K198" s="8"/>
      <c r="L198" s="8"/>
    </row>
    <row r="199" spans="1:12" x14ac:dyDescent="0.25">
      <c r="A199" s="9"/>
      <c r="B199" s="26"/>
      <c r="C199" s="9"/>
      <c r="D199" s="9"/>
      <c r="E199" s="10"/>
      <c r="F199" s="11"/>
      <c r="G199" s="11"/>
      <c r="H199" s="12"/>
      <c r="I199" s="13"/>
      <c r="J199" s="8"/>
      <c r="K199" s="8"/>
      <c r="L199" s="8"/>
    </row>
    <row r="200" spans="1:12" x14ac:dyDescent="0.25">
      <c r="A200" s="9"/>
      <c r="B200" s="26"/>
      <c r="C200" s="9"/>
      <c r="D200" s="9"/>
      <c r="E200" s="10"/>
      <c r="F200" s="11"/>
      <c r="G200" s="11"/>
      <c r="H200" s="12"/>
      <c r="I200" s="13"/>
      <c r="J200" s="8"/>
      <c r="K200" s="8"/>
      <c r="L200" s="8"/>
    </row>
    <row r="201" spans="1:12" x14ac:dyDescent="0.25">
      <c r="A201" s="9"/>
      <c r="B201" s="21"/>
      <c r="C201" s="9"/>
      <c r="D201" s="9"/>
      <c r="E201" s="10"/>
      <c r="F201" s="11"/>
      <c r="G201" s="11"/>
      <c r="H201" s="12"/>
      <c r="I201" s="13"/>
      <c r="J201" s="8"/>
      <c r="K201" s="8"/>
      <c r="L201" s="8"/>
    </row>
    <row r="202" spans="1:12" x14ac:dyDescent="0.25">
      <c r="A202" s="9"/>
      <c r="B202" s="18"/>
      <c r="C202" s="9"/>
      <c r="D202" s="9"/>
      <c r="E202" s="10"/>
      <c r="F202" s="11"/>
      <c r="G202" s="11"/>
      <c r="H202" s="12"/>
      <c r="I202" s="13"/>
      <c r="J202" s="8"/>
      <c r="K202" s="8"/>
      <c r="L202" s="8"/>
    </row>
    <row r="203" spans="1:12" x14ac:dyDescent="0.25">
      <c r="A203" s="9"/>
      <c r="B203" s="18"/>
      <c r="C203" s="9"/>
      <c r="D203" s="9"/>
      <c r="E203" s="10"/>
      <c r="F203" s="11"/>
      <c r="G203" s="11"/>
      <c r="H203" s="12"/>
      <c r="I203" s="13"/>
      <c r="J203" s="8"/>
      <c r="K203" s="8"/>
      <c r="L203" s="8"/>
    </row>
    <row r="204" spans="1:12" x14ac:dyDescent="0.25">
      <c r="A204" s="9"/>
      <c r="B204" s="19"/>
      <c r="C204" s="9"/>
      <c r="D204" s="9"/>
      <c r="E204" s="10"/>
      <c r="F204" s="11"/>
      <c r="G204" s="11"/>
      <c r="H204" s="12"/>
      <c r="I204" s="13"/>
      <c r="J204" s="8"/>
      <c r="K204" s="8"/>
      <c r="L204" s="8"/>
    </row>
    <row r="205" spans="1:12" x14ac:dyDescent="0.25">
      <c r="A205" s="9"/>
      <c r="B205" s="19"/>
      <c r="C205" s="9"/>
      <c r="D205" s="9"/>
      <c r="E205" s="10"/>
      <c r="F205" s="11"/>
      <c r="G205" s="11"/>
      <c r="H205" s="12"/>
      <c r="I205" s="13"/>
      <c r="J205" s="8"/>
      <c r="K205" s="8"/>
      <c r="L205" s="8"/>
    </row>
    <row r="206" spans="1:12" x14ac:dyDescent="0.25">
      <c r="A206" s="9"/>
      <c r="B206" s="18"/>
      <c r="C206" s="9"/>
      <c r="D206" s="9"/>
      <c r="E206" s="10"/>
      <c r="F206" s="11"/>
      <c r="G206" s="11"/>
      <c r="H206" s="12"/>
      <c r="I206" s="13"/>
      <c r="J206" s="8"/>
      <c r="K206" s="8"/>
      <c r="L206" s="8"/>
    </row>
    <row r="207" spans="1:12" x14ac:dyDescent="0.25">
      <c r="A207" s="9"/>
      <c r="B207" s="18"/>
      <c r="C207" s="9"/>
      <c r="D207" s="9"/>
      <c r="E207" s="10"/>
      <c r="F207" s="11"/>
      <c r="G207" s="11"/>
      <c r="H207" s="12"/>
      <c r="I207" s="13"/>
      <c r="J207" s="8"/>
      <c r="K207" s="8"/>
      <c r="L207" s="8"/>
    </row>
    <row r="208" spans="1:12" x14ac:dyDescent="0.25">
      <c r="A208" s="9"/>
      <c r="B208" s="19"/>
      <c r="C208" s="9"/>
      <c r="D208" s="9"/>
      <c r="E208" s="10"/>
      <c r="F208" s="11"/>
      <c r="G208" s="11"/>
      <c r="H208" s="12"/>
      <c r="I208" s="13"/>
      <c r="J208" s="8"/>
      <c r="K208" s="8"/>
      <c r="L208" s="8"/>
    </row>
    <row r="209" spans="1:12" x14ac:dyDescent="0.25">
      <c r="A209" s="9"/>
      <c r="B209" s="20"/>
      <c r="C209" s="9"/>
      <c r="D209" s="9"/>
      <c r="E209" s="10"/>
      <c r="F209" s="11"/>
      <c r="G209" s="11"/>
      <c r="H209" s="12"/>
      <c r="I209" s="13"/>
      <c r="J209" s="8"/>
      <c r="K209" s="8"/>
      <c r="L209" s="8"/>
    </row>
    <row r="210" spans="1:12" x14ac:dyDescent="0.25">
      <c r="A210" s="9"/>
      <c r="B210" s="20"/>
      <c r="C210" s="9"/>
      <c r="D210" s="9"/>
      <c r="E210" s="10"/>
      <c r="F210" s="11"/>
      <c r="G210" s="11"/>
      <c r="H210" s="12"/>
      <c r="I210" s="13"/>
      <c r="J210" s="8"/>
      <c r="K210" s="8"/>
      <c r="L210" s="8"/>
    </row>
    <row r="211" spans="1:12" x14ac:dyDescent="0.25">
      <c r="A211" s="9"/>
      <c r="B211" s="20"/>
      <c r="C211" s="9"/>
      <c r="D211" s="9"/>
      <c r="E211" s="10"/>
      <c r="F211" s="11"/>
      <c r="G211" s="11"/>
      <c r="H211" s="12"/>
      <c r="I211" s="13"/>
      <c r="J211" s="8"/>
      <c r="K211" s="8"/>
      <c r="L211" s="8"/>
    </row>
    <row r="212" spans="1:12" x14ac:dyDescent="0.25">
      <c r="A212" s="9"/>
      <c r="B212" s="20"/>
      <c r="C212" s="9"/>
      <c r="D212" s="9"/>
      <c r="E212" s="10"/>
      <c r="F212" s="11"/>
      <c r="G212" s="11"/>
      <c r="H212" s="12"/>
      <c r="I212" s="13"/>
      <c r="J212" s="8"/>
      <c r="K212" s="8"/>
      <c r="L212" s="8"/>
    </row>
    <row r="213" spans="1:12" x14ac:dyDescent="0.25">
      <c r="A213" s="9"/>
      <c r="B213" s="20"/>
      <c r="C213" s="9"/>
      <c r="D213" s="9"/>
      <c r="E213" s="10"/>
      <c r="F213" s="11"/>
      <c r="G213" s="11"/>
      <c r="H213" s="12"/>
      <c r="I213" s="13"/>
      <c r="J213" s="8"/>
      <c r="K213" s="8"/>
      <c r="L213" s="8"/>
    </row>
    <row r="214" spans="1:12" x14ac:dyDescent="0.25">
      <c r="A214" s="9"/>
      <c r="B214" s="20"/>
      <c r="C214" s="9"/>
      <c r="D214" s="9"/>
      <c r="E214" s="10"/>
      <c r="F214" s="11"/>
      <c r="G214" s="11"/>
      <c r="H214" s="12"/>
      <c r="I214" s="13"/>
      <c r="J214" s="8"/>
      <c r="K214" s="8"/>
      <c r="L214" s="8"/>
    </row>
    <row r="215" spans="1:12" x14ac:dyDescent="0.25">
      <c r="A215" s="9"/>
      <c r="B215" s="20"/>
      <c r="C215" s="9"/>
      <c r="D215" s="9"/>
      <c r="E215" s="10"/>
      <c r="F215" s="11"/>
      <c r="G215" s="11"/>
      <c r="H215" s="12"/>
      <c r="I215" s="13"/>
      <c r="J215" s="8"/>
      <c r="K215" s="8"/>
      <c r="L215" s="8"/>
    </row>
    <row r="216" spans="1:12" x14ac:dyDescent="0.25">
      <c r="A216" s="9"/>
      <c r="B216" s="20"/>
      <c r="C216" s="9"/>
      <c r="D216" s="9"/>
      <c r="E216" s="10"/>
      <c r="F216" s="11"/>
      <c r="G216" s="11"/>
      <c r="H216" s="12"/>
      <c r="I216" s="13"/>
      <c r="J216" s="8"/>
      <c r="K216" s="8"/>
      <c r="L216" s="8"/>
    </row>
    <row r="217" spans="1:12" x14ac:dyDescent="0.25">
      <c r="A217" s="9"/>
      <c r="B217" s="20"/>
      <c r="C217" s="9"/>
      <c r="D217" s="9"/>
      <c r="E217" s="10"/>
      <c r="F217" s="11"/>
      <c r="G217" s="11"/>
      <c r="H217" s="12"/>
      <c r="I217" s="13"/>
      <c r="J217" s="8"/>
      <c r="K217" s="8"/>
      <c r="L217" s="8"/>
    </row>
    <row r="218" spans="1:12" x14ac:dyDescent="0.25">
      <c r="A218" s="9"/>
      <c r="B218" s="20"/>
      <c r="C218" s="9"/>
      <c r="D218" s="9"/>
      <c r="E218" s="10"/>
      <c r="F218" s="11"/>
      <c r="G218" s="11"/>
      <c r="H218" s="12"/>
      <c r="I218" s="13"/>
      <c r="J218" s="8"/>
      <c r="K218" s="8"/>
      <c r="L218" s="8"/>
    </row>
    <row r="219" spans="1:12" x14ac:dyDescent="0.25">
      <c r="A219" s="9"/>
      <c r="B219" s="20"/>
      <c r="C219" s="9"/>
      <c r="D219" s="9"/>
      <c r="E219" s="10"/>
      <c r="F219" s="11"/>
      <c r="G219" s="11"/>
      <c r="H219" s="12"/>
      <c r="I219" s="13"/>
      <c r="J219" s="8"/>
      <c r="K219" s="8"/>
      <c r="L219" s="8"/>
    </row>
    <row r="220" spans="1:12" x14ac:dyDescent="0.25">
      <c r="A220" s="9"/>
      <c r="B220" s="20"/>
      <c r="C220" s="9"/>
      <c r="D220" s="9"/>
      <c r="E220" s="10"/>
      <c r="F220" s="11"/>
      <c r="G220" s="11"/>
      <c r="H220" s="12"/>
      <c r="I220" s="13"/>
      <c r="J220" s="8"/>
      <c r="K220" s="8"/>
      <c r="L220" s="8"/>
    </row>
    <row r="221" spans="1:12" x14ac:dyDescent="0.25">
      <c r="A221" s="9"/>
      <c r="B221" s="20"/>
      <c r="C221" s="9"/>
      <c r="D221" s="9"/>
      <c r="E221" s="10"/>
      <c r="F221" s="11"/>
      <c r="G221" s="11"/>
      <c r="H221" s="12"/>
      <c r="I221" s="13"/>
      <c r="J221" s="8"/>
      <c r="K221" s="8"/>
      <c r="L221" s="8"/>
    </row>
    <row r="222" spans="1:12" x14ac:dyDescent="0.25">
      <c r="A222" s="9"/>
      <c r="B222" s="20"/>
      <c r="C222" s="9"/>
      <c r="D222" s="9"/>
      <c r="E222" s="10"/>
      <c r="F222" s="11"/>
      <c r="G222" s="11"/>
      <c r="H222" s="12"/>
      <c r="I222" s="13"/>
      <c r="J222" s="8"/>
      <c r="K222" s="8"/>
      <c r="L222" s="8"/>
    </row>
    <row r="223" spans="1:12" x14ac:dyDescent="0.25">
      <c r="A223" s="9"/>
      <c r="B223" s="20"/>
      <c r="C223" s="9"/>
      <c r="D223" s="9"/>
      <c r="E223" s="10"/>
      <c r="F223" s="11"/>
      <c r="G223" s="11"/>
      <c r="H223" s="12"/>
      <c r="I223" s="13"/>
      <c r="J223" s="8"/>
      <c r="K223" s="8"/>
      <c r="L223" s="8"/>
    </row>
    <row r="224" spans="1:12" x14ac:dyDescent="0.25">
      <c r="A224" s="9"/>
      <c r="B224" s="20"/>
      <c r="C224" s="9"/>
      <c r="D224" s="9"/>
      <c r="E224" s="10"/>
      <c r="F224" s="11"/>
      <c r="G224" s="11"/>
      <c r="H224" s="12"/>
      <c r="I224" s="13"/>
      <c r="J224" s="8"/>
      <c r="K224" s="8"/>
      <c r="L224" s="8"/>
    </row>
    <row r="225" spans="1:12" x14ac:dyDescent="0.25">
      <c r="A225" s="9"/>
      <c r="B225" s="20"/>
      <c r="C225" s="9"/>
      <c r="D225" s="9"/>
      <c r="E225" s="10"/>
      <c r="F225" s="11"/>
      <c r="G225" s="11"/>
      <c r="H225" s="12"/>
      <c r="I225" s="13"/>
      <c r="J225" s="8"/>
      <c r="K225" s="8"/>
      <c r="L225" s="8"/>
    </row>
    <row r="226" spans="1:12" x14ac:dyDescent="0.25">
      <c r="A226" s="9"/>
      <c r="B226" s="20"/>
      <c r="C226" s="9"/>
      <c r="D226" s="9"/>
      <c r="E226" s="10"/>
      <c r="F226" s="11"/>
      <c r="G226" s="11"/>
      <c r="H226" s="12"/>
      <c r="I226" s="13"/>
      <c r="J226" s="8"/>
      <c r="K226" s="8"/>
      <c r="L226" s="8"/>
    </row>
    <row r="227" spans="1:12" x14ac:dyDescent="0.25">
      <c r="A227" s="9"/>
      <c r="B227" s="20"/>
      <c r="C227" s="9"/>
      <c r="D227" s="9"/>
      <c r="E227" s="10"/>
      <c r="F227" s="11"/>
      <c r="G227" s="11"/>
      <c r="H227" s="12"/>
      <c r="I227" s="13"/>
      <c r="J227" s="8"/>
      <c r="K227" s="8"/>
      <c r="L227" s="8"/>
    </row>
    <row r="228" spans="1:12" x14ac:dyDescent="0.25">
      <c r="A228" s="9"/>
      <c r="B228" s="20"/>
      <c r="C228" s="9"/>
      <c r="D228" s="9"/>
      <c r="E228" s="10"/>
      <c r="F228" s="11"/>
      <c r="G228" s="11"/>
      <c r="H228" s="12"/>
      <c r="I228" s="13"/>
      <c r="J228" s="8"/>
      <c r="K228" s="8"/>
      <c r="L228" s="8"/>
    </row>
    <row r="229" spans="1:12" x14ac:dyDescent="0.25">
      <c r="A229" s="9"/>
      <c r="B229" s="20"/>
      <c r="C229" s="9"/>
      <c r="D229" s="9"/>
      <c r="E229" s="10"/>
      <c r="F229" s="11"/>
      <c r="G229" s="11"/>
      <c r="H229" s="12"/>
      <c r="I229" s="13"/>
      <c r="J229" s="8"/>
      <c r="K229" s="8"/>
      <c r="L229" s="8"/>
    </row>
    <row r="230" spans="1:12" x14ac:dyDescent="0.25">
      <c r="A230" s="9"/>
      <c r="B230" s="20"/>
      <c r="C230" s="9"/>
      <c r="D230" s="9"/>
      <c r="E230" s="10"/>
      <c r="F230" s="11"/>
      <c r="G230" s="11"/>
      <c r="H230" s="12"/>
      <c r="I230" s="13"/>
      <c r="J230" s="8"/>
      <c r="K230" s="8"/>
      <c r="L230" s="8"/>
    </row>
    <row r="231" spans="1:12" x14ac:dyDescent="0.25">
      <c r="A231" s="9"/>
      <c r="B231" s="20"/>
      <c r="C231" s="9"/>
      <c r="D231" s="9"/>
      <c r="E231" s="10"/>
      <c r="F231" s="11"/>
      <c r="G231" s="11"/>
      <c r="H231" s="12"/>
      <c r="I231" s="13"/>
      <c r="J231" s="8"/>
      <c r="K231" s="8"/>
      <c r="L231" s="8"/>
    </row>
    <row r="232" spans="1:12" x14ac:dyDescent="0.25">
      <c r="A232" s="9"/>
      <c r="B232" s="20"/>
      <c r="C232" s="9"/>
      <c r="D232" s="9"/>
      <c r="E232" s="10"/>
      <c r="F232" s="11"/>
      <c r="G232" s="11"/>
      <c r="H232" s="12"/>
      <c r="I232" s="13"/>
      <c r="J232" s="8"/>
      <c r="K232" s="8"/>
      <c r="L232" s="8"/>
    </row>
    <row r="233" spans="1:12" x14ac:dyDescent="0.25">
      <c r="A233" s="9"/>
      <c r="B233" s="20"/>
      <c r="C233" s="9"/>
      <c r="D233" s="9"/>
      <c r="E233" s="10"/>
      <c r="F233" s="11"/>
      <c r="G233" s="11"/>
      <c r="H233" s="12"/>
      <c r="I233" s="13"/>
      <c r="J233" s="8"/>
      <c r="K233" s="8"/>
      <c r="L233" s="8"/>
    </row>
    <row r="234" spans="1:12" x14ac:dyDescent="0.25">
      <c r="A234" s="9"/>
      <c r="B234" s="20"/>
      <c r="C234" s="9"/>
      <c r="D234" s="9"/>
      <c r="E234" s="10"/>
      <c r="F234" s="11"/>
      <c r="G234" s="11"/>
      <c r="H234" s="12"/>
      <c r="I234" s="13"/>
      <c r="J234" s="8"/>
      <c r="K234" s="8"/>
      <c r="L234" s="8"/>
    </row>
    <row r="235" spans="1:12" x14ac:dyDescent="0.25">
      <c r="A235" s="9"/>
      <c r="B235" s="20"/>
      <c r="C235" s="9"/>
      <c r="D235" s="9"/>
      <c r="E235" s="10"/>
      <c r="F235" s="11"/>
      <c r="G235" s="11"/>
      <c r="H235" s="12"/>
      <c r="I235" s="13"/>
      <c r="J235" s="8"/>
      <c r="K235" s="8"/>
      <c r="L235" s="8"/>
    </row>
    <row r="236" spans="1:12" x14ac:dyDescent="0.25">
      <c r="A236" s="9"/>
      <c r="B236" s="20"/>
      <c r="C236" s="9"/>
      <c r="D236" s="9"/>
      <c r="E236" s="10"/>
      <c r="F236" s="11"/>
      <c r="G236" s="11"/>
      <c r="H236" s="12"/>
      <c r="I236" s="13"/>
      <c r="J236" s="8"/>
      <c r="K236" s="8"/>
      <c r="L236" s="8"/>
    </row>
    <row r="237" spans="1:12" x14ac:dyDescent="0.25">
      <c r="A237" s="9"/>
      <c r="B237" s="20"/>
      <c r="C237" s="9"/>
      <c r="D237" s="9"/>
      <c r="E237" s="10"/>
      <c r="F237" s="11"/>
      <c r="G237" s="11"/>
      <c r="H237" s="12"/>
      <c r="I237" s="13"/>
      <c r="J237" s="8"/>
      <c r="K237" s="8"/>
      <c r="L237" s="8"/>
    </row>
    <row r="238" spans="1:12" x14ac:dyDescent="0.25">
      <c r="A238" s="9"/>
      <c r="B238" s="20"/>
      <c r="C238" s="9"/>
      <c r="D238" s="9"/>
      <c r="E238" s="10"/>
      <c r="F238" s="11"/>
      <c r="G238" s="11"/>
      <c r="H238" s="12"/>
      <c r="I238" s="13"/>
      <c r="J238" s="8"/>
      <c r="K238" s="8"/>
      <c r="L238" s="8"/>
    </row>
    <row r="239" spans="1:12" x14ac:dyDescent="0.25">
      <c r="A239" s="9"/>
      <c r="B239" s="20"/>
      <c r="C239" s="9"/>
      <c r="D239" s="9"/>
      <c r="E239" s="10"/>
      <c r="F239" s="11"/>
      <c r="G239" s="11"/>
      <c r="H239" s="12"/>
      <c r="I239" s="13"/>
      <c r="J239" s="8"/>
      <c r="K239" s="8"/>
      <c r="L239" s="8"/>
    </row>
    <row r="240" spans="1:12" x14ac:dyDescent="0.25">
      <c r="A240" s="9"/>
      <c r="B240" s="20"/>
      <c r="C240" s="9"/>
      <c r="D240" s="9"/>
      <c r="E240" s="10"/>
      <c r="F240" s="11"/>
      <c r="G240" s="11"/>
      <c r="H240" s="12"/>
      <c r="I240" s="13"/>
      <c r="J240" s="8"/>
      <c r="K240" s="8"/>
      <c r="L240" s="8"/>
    </row>
    <row r="241" spans="1:12" x14ac:dyDescent="0.25">
      <c r="A241" s="9"/>
      <c r="B241" s="20"/>
      <c r="C241" s="9"/>
      <c r="D241" s="9"/>
      <c r="E241" s="10"/>
      <c r="F241" s="11"/>
      <c r="G241" s="11"/>
      <c r="H241" s="12"/>
      <c r="I241" s="13"/>
      <c r="J241" s="8"/>
      <c r="K241" s="8"/>
      <c r="L241" s="8"/>
    </row>
    <row r="242" spans="1:12" x14ac:dyDescent="0.25">
      <c r="A242" s="9"/>
      <c r="B242" s="20"/>
      <c r="C242" s="9"/>
      <c r="D242" s="9"/>
      <c r="E242" s="10"/>
      <c r="F242" s="11"/>
      <c r="G242" s="11"/>
      <c r="H242" s="12"/>
      <c r="I242" s="13"/>
      <c r="J242" s="8"/>
      <c r="K242" s="8"/>
      <c r="L242" s="8"/>
    </row>
    <row r="243" spans="1:12" x14ac:dyDescent="0.25">
      <c r="A243" s="9"/>
      <c r="B243" s="20"/>
      <c r="C243" s="9"/>
      <c r="D243" s="9"/>
      <c r="E243" s="10"/>
      <c r="F243" s="11"/>
      <c r="G243" s="11"/>
      <c r="H243" s="12"/>
      <c r="I243" s="13"/>
      <c r="J243" s="8"/>
      <c r="K243" s="8"/>
      <c r="L243" s="8"/>
    </row>
    <row r="244" spans="1:12" x14ac:dyDescent="0.25">
      <c r="A244" s="9"/>
      <c r="B244" s="20"/>
      <c r="C244" s="9"/>
      <c r="D244" s="9"/>
      <c r="E244" s="10"/>
      <c r="F244" s="11"/>
      <c r="G244" s="11"/>
      <c r="H244" s="12"/>
      <c r="I244" s="13"/>
      <c r="J244" s="8"/>
      <c r="K244" s="8"/>
      <c r="L244" s="8"/>
    </row>
    <row r="245" spans="1:12" x14ac:dyDescent="0.25">
      <c r="A245" s="9"/>
      <c r="B245" s="20"/>
      <c r="C245" s="9"/>
      <c r="D245" s="9"/>
      <c r="E245" s="10"/>
      <c r="F245" s="11"/>
      <c r="G245" s="11"/>
      <c r="H245" s="12"/>
      <c r="I245" s="13"/>
      <c r="J245" s="8"/>
      <c r="K245" s="8"/>
      <c r="L245" s="8"/>
    </row>
    <row r="246" spans="1:12" x14ac:dyDescent="0.25">
      <c r="A246" s="9"/>
      <c r="B246" s="20"/>
      <c r="C246" s="9"/>
      <c r="D246" s="9"/>
      <c r="E246" s="10"/>
      <c r="F246" s="11"/>
      <c r="G246" s="11"/>
      <c r="H246" s="12"/>
      <c r="I246" s="13"/>
      <c r="J246" s="8"/>
      <c r="K246" s="8"/>
      <c r="L246" s="8"/>
    </row>
    <row r="247" spans="1:12" x14ac:dyDescent="0.25">
      <c r="A247" s="9"/>
      <c r="B247" s="20"/>
      <c r="C247" s="9"/>
      <c r="D247" s="9"/>
      <c r="E247" s="10"/>
      <c r="F247" s="11"/>
      <c r="G247" s="11"/>
      <c r="H247" s="12"/>
      <c r="I247" s="13"/>
      <c r="J247" s="8"/>
      <c r="K247" s="8"/>
      <c r="L247" s="8"/>
    </row>
    <row r="248" spans="1:12" x14ac:dyDescent="0.25">
      <c r="A248" s="9"/>
      <c r="B248" s="20"/>
      <c r="C248" s="9"/>
      <c r="D248" s="9"/>
      <c r="E248" s="10"/>
      <c r="F248" s="11"/>
      <c r="G248" s="11"/>
      <c r="H248" s="12"/>
      <c r="I248" s="13"/>
      <c r="J248" s="8"/>
      <c r="K248" s="8"/>
      <c r="L248" s="8"/>
    </row>
    <row r="249" spans="1:12" x14ac:dyDescent="0.25">
      <c r="A249" s="9"/>
      <c r="B249" s="20"/>
      <c r="C249" s="9"/>
      <c r="D249" s="9"/>
      <c r="E249" s="10"/>
      <c r="F249" s="11"/>
      <c r="G249" s="11"/>
      <c r="H249" s="12"/>
      <c r="I249" s="13"/>
      <c r="J249" s="8"/>
      <c r="K249" s="8"/>
      <c r="L249" s="8"/>
    </row>
    <row r="250" spans="1:12" x14ac:dyDescent="0.25">
      <c r="A250" s="9"/>
      <c r="B250" s="20"/>
      <c r="C250" s="9"/>
      <c r="D250" s="9"/>
      <c r="E250" s="10"/>
      <c r="F250" s="11"/>
      <c r="G250" s="11"/>
      <c r="H250" s="12"/>
      <c r="I250" s="13"/>
      <c r="J250" s="8"/>
      <c r="K250" s="8"/>
      <c r="L250" s="8"/>
    </row>
    <row r="251" spans="1:12" x14ac:dyDescent="0.25">
      <c r="A251" s="9"/>
      <c r="B251" s="20"/>
      <c r="C251" s="9"/>
      <c r="D251" s="9"/>
      <c r="E251" s="10"/>
      <c r="F251" s="11"/>
      <c r="G251" s="11"/>
      <c r="H251" s="12"/>
      <c r="I251" s="13"/>
      <c r="J251" s="8"/>
      <c r="K251" s="8"/>
      <c r="L251" s="8"/>
    </row>
    <row r="252" spans="1:12" x14ac:dyDescent="0.25">
      <c r="A252" s="9"/>
      <c r="B252" s="20"/>
      <c r="C252" s="9"/>
      <c r="D252" s="9"/>
      <c r="E252" s="10"/>
      <c r="F252" s="11"/>
      <c r="G252" s="11"/>
      <c r="H252" s="12"/>
      <c r="I252" s="13"/>
      <c r="J252" s="8"/>
      <c r="K252" s="8"/>
      <c r="L252" s="8"/>
    </row>
    <row r="253" spans="1:12" x14ac:dyDescent="0.25">
      <c r="A253" s="9"/>
      <c r="B253" s="20"/>
      <c r="C253" s="9"/>
      <c r="D253" s="9"/>
      <c r="E253" s="10"/>
      <c r="F253" s="11"/>
      <c r="G253" s="11"/>
      <c r="H253" s="12"/>
      <c r="I253" s="13"/>
      <c r="J253" s="8"/>
      <c r="K253" s="8"/>
      <c r="L253" s="8"/>
    </row>
    <row r="254" spans="1:12" x14ac:dyDescent="0.25">
      <c r="A254" s="9"/>
      <c r="B254" s="20"/>
      <c r="C254" s="9"/>
      <c r="D254" s="9"/>
      <c r="E254" s="10"/>
      <c r="F254" s="11"/>
      <c r="G254" s="11"/>
      <c r="H254" s="12"/>
      <c r="I254" s="13"/>
      <c r="J254" s="8"/>
      <c r="K254" s="8"/>
      <c r="L254" s="8"/>
    </row>
    <row r="255" spans="1:12" x14ac:dyDescent="0.25">
      <c r="A255" s="9"/>
      <c r="B255" s="20"/>
      <c r="C255" s="9"/>
      <c r="D255" s="9"/>
      <c r="E255" s="10"/>
      <c r="F255" s="11"/>
      <c r="G255" s="11"/>
      <c r="H255" s="12"/>
      <c r="I255" s="13"/>
      <c r="J255" s="8"/>
      <c r="K255" s="8"/>
      <c r="L255" s="8"/>
    </row>
    <row r="256" spans="1:12" x14ac:dyDescent="0.25">
      <c r="A256" s="9"/>
      <c r="B256" s="20"/>
      <c r="C256" s="9"/>
      <c r="D256" s="9"/>
      <c r="E256" s="10"/>
      <c r="F256" s="11"/>
      <c r="G256" s="11"/>
      <c r="H256" s="12"/>
      <c r="I256" s="13"/>
      <c r="J256" s="8"/>
      <c r="K256" s="8"/>
      <c r="L256" s="8"/>
    </row>
    <row r="257" spans="1:12" x14ac:dyDescent="0.25">
      <c r="A257" s="9"/>
      <c r="B257" s="20"/>
      <c r="C257" s="9"/>
      <c r="D257" s="9"/>
      <c r="E257" s="10"/>
      <c r="F257" s="11"/>
      <c r="G257" s="11"/>
      <c r="H257" s="12"/>
      <c r="I257" s="13"/>
      <c r="J257" s="8"/>
      <c r="K257" s="8"/>
      <c r="L257" s="8"/>
    </row>
    <row r="258" spans="1:12" x14ac:dyDescent="0.25">
      <c r="A258" s="9"/>
      <c r="B258" s="20"/>
      <c r="C258" s="9"/>
      <c r="D258" s="9"/>
      <c r="E258" s="10"/>
      <c r="F258" s="11"/>
      <c r="G258" s="11"/>
      <c r="H258" s="12"/>
      <c r="I258" s="13"/>
      <c r="J258" s="8"/>
      <c r="K258" s="8"/>
      <c r="L258" s="8"/>
    </row>
    <row r="259" spans="1:12" x14ac:dyDescent="0.25">
      <c r="A259" s="9"/>
      <c r="B259" s="20"/>
      <c r="C259" s="9"/>
      <c r="D259" s="9"/>
      <c r="E259" s="10"/>
      <c r="F259" s="11"/>
      <c r="G259" s="11"/>
      <c r="H259" s="12"/>
      <c r="I259" s="13"/>
      <c r="J259" s="8"/>
      <c r="K259" s="8"/>
      <c r="L259" s="8"/>
    </row>
    <row r="260" spans="1:12" x14ac:dyDescent="0.25">
      <c r="A260" s="9"/>
      <c r="B260" s="20"/>
      <c r="C260" s="9"/>
      <c r="D260" s="9"/>
      <c r="E260" s="10"/>
      <c r="F260" s="11"/>
      <c r="G260" s="11"/>
      <c r="H260" s="12"/>
      <c r="I260" s="13"/>
      <c r="J260" s="8"/>
      <c r="K260" s="8"/>
      <c r="L260" s="8"/>
    </row>
    <row r="261" spans="1:12" x14ac:dyDescent="0.25">
      <c r="A261" s="9"/>
      <c r="B261" s="20"/>
      <c r="C261" s="9"/>
      <c r="D261" s="9"/>
      <c r="E261" s="10"/>
      <c r="F261" s="11"/>
      <c r="G261" s="11"/>
      <c r="H261" s="12"/>
      <c r="I261" s="13"/>
      <c r="J261" s="8"/>
      <c r="K261" s="8"/>
      <c r="L261" s="8"/>
    </row>
    <row r="262" spans="1:12" x14ac:dyDescent="0.25">
      <c r="A262" s="9"/>
      <c r="B262" s="20"/>
      <c r="C262" s="9"/>
      <c r="D262" s="9"/>
      <c r="E262" s="10"/>
      <c r="F262" s="11"/>
      <c r="G262" s="11"/>
      <c r="H262" s="12"/>
      <c r="I262" s="13"/>
      <c r="J262" s="8"/>
      <c r="K262" s="8"/>
      <c r="L262" s="8"/>
    </row>
    <row r="263" spans="1:12" x14ac:dyDescent="0.25">
      <c r="A263" s="9"/>
      <c r="B263" s="20"/>
      <c r="C263" s="9"/>
      <c r="D263" s="9"/>
      <c r="E263" s="10"/>
      <c r="F263" s="11"/>
      <c r="G263" s="11"/>
      <c r="H263" s="12"/>
      <c r="I263" s="13"/>
      <c r="J263" s="8"/>
      <c r="K263" s="8"/>
      <c r="L263" s="8"/>
    </row>
    <row r="264" spans="1:12" x14ac:dyDescent="0.25">
      <c r="A264" s="9"/>
      <c r="B264" s="20"/>
      <c r="C264" s="9"/>
      <c r="D264" s="9"/>
      <c r="E264" s="10"/>
      <c r="F264" s="11"/>
      <c r="G264" s="11"/>
      <c r="H264" s="12"/>
      <c r="I264" s="13"/>
      <c r="J264" s="8"/>
      <c r="K264" s="8"/>
      <c r="L264" s="8"/>
    </row>
    <row r="265" spans="1:12" x14ac:dyDescent="0.25">
      <c r="A265" s="9"/>
      <c r="B265" s="20"/>
      <c r="C265" s="9"/>
      <c r="D265" s="9"/>
      <c r="E265" s="10"/>
      <c r="F265" s="11"/>
      <c r="G265" s="11"/>
      <c r="H265" s="12"/>
      <c r="I265" s="13"/>
      <c r="J265" s="8"/>
      <c r="K265" s="8"/>
      <c r="L265" s="8"/>
    </row>
    <row r="266" spans="1:12" x14ac:dyDescent="0.25">
      <c r="A266" s="9"/>
      <c r="B266" s="20"/>
      <c r="C266" s="9"/>
      <c r="D266" s="9"/>
      <c r="E266" s="10"/>
      <c r="F266" s="11"/>
      <c r="G266" s="11"/>
      <c r="H266" s="12"/>
      <c r="I266" s="13"/>
      <c r="J266" s="8"/>
      <c r="K266" s="8"/>
      <c r="L266" s="8"/>
    </row>
    <row r="267" spans="1:12" x14ac:dyDescent="0.25">
      <c r="A267" s="9"/>
      <c r="B267" s="20"/>
      <c r="C267" s="9"/>
      <c r="D267" s="9"/>
      <c r="E267" s="10"/>
      <c r="F267" s="11"/>
      <c r="G267" s="11"/>
      <c r="H267" s="12"/>
      <c r="I267" s="13"/>
      <c r="J267" s="8"/>
      <c r="K267" s="8"/>
      <c r="L267" s="8"/>
    </row>
    <row r="268" spans="1:12" x14ac:dyDescent="0.25">
      <c r="A268" s="9"/>
      <c r="B268" s="20"/>
      <c r="C268" s="9"/>
      <c r="D268" s="9"/>
      <c r="E268" s="10"/>
      <c r="F268" s="11"/>
      <c r="G268" s="11"/>
      <c r="H268" s="12"/>
      <c r="I268" s="13"/>
      <c r="J268" s="8"/>
      <c r="K268" s="8"/>
      <c r="L268" s="8"/>
    </row>
    <row r="269" spans="1:12" x14ac:dyDescent="0.25">
      <c r="A269" s="9"/>
      <c r="B269" s="20"/>
      <c r="C269" s="9"/>
      <c r="D269" s="9"/>
      <c r="E269" s="10"/>
      <c r="F269" s="11"/>
      <c r="G269" s="11"/>
      <c r="H269" s="12"/>
      <c r="I269" s="13"/>
      <c r="J269" s="8"/>
      <c r="K269" s="8"/>
      <c r="L269" s="8"/>
    </row>
    <row r="270" spans="1:12" x14ac:dyDescent="0.25">
      <c r="A270" s="9"/>
      <c r="B270" s="20"/>
      <c r="C270" s="9"/>
      <c r="D270" s="9"/>
      <c r="E270" s="10"/>
      <c r="F270" s="11"/>
      <c r="G270" s="11"/>
      <c r="H270" s="12"/>
      <c r="I270" s="13"/>
      <c r="J270" s="8"/>
      <c r="K270" s="8"/>
      <c r="L270" s="8"/>
    </row>
    <row r="271" spans="1:12" x14ac:dyDescent="0.25">
      <c r="A271" s="9"/>
      <c r="B271" s="20"/>
      <c r="C271" s="9"/>
      <c r="D271" s="9"/>
      <c r="E271" s="10"/>
      <c r="F271" s="11"/>
      <c r="G271" s="11"/>
      <c r="H271" s="12"/>
      <c r="I271" s="13"/>
      <c r="J271" s="8"/>
      <c r="K271" s="8"/>
      <c r="L271" s="8"/>
    </row>
    <row r="272" spans="1:12" x14ac:dyDescent="0.25">
      <c r="A272" s="9"/>
      <c r="B272" s="20"/>
      <c r="C272" s="9"/>
      <c r="D272" s="9"/>
      <c r="E272" s="10"/>
      <c r="F272" s="11"/>
      <c r="G272" s="11"/>
      <c r="H272" s="12"/>
      <c r="I272" s="13"/>
      <c r="J272" s="8"/>
      <c r="K272" s="8"/>
      <c r="L272" s="8"/>
    </row>
    <row r="273" spans="1:12" x14ac:dyDescent="0.25">
      <c r="A273" s="9"/>
      <c r="B273" s="20"/>
      <c r="C273" s="9"/>
      <c r="D273" s="9"/>
      <c r="E273" s="10"/>
      <c r="F273" s="11"/>
      <c r="G273" s="11"/>
      <c r="H273" s="12"/>
      <c r="I273" s="13"/>
      <c r="J273" s="8"/>
      <c r="K273" s="8"/>
      <c r="L273" s="8"/>
    </row>
    <row r="274" spans="1:12" x14ac:dyDescent="0.25">
      <c r="A274" s="9"/>
      <c r="B274" s="20"/>
      <c r="C274" s="9"/>
      <c r="D274" s="9"/>
      <c r="E274" s="10"/>
      <c r="F274" s="11"/>
      <c r="G274" s="11"/>
      <c r="H274" s="12"/>
      <c r="I274" s="13"/>
      <c r="J274" s="8"/>
      <c r="K274" s="8"/>
      <c r="L274" s="8"/>
    </row>
    <row r="275" spans="1:12" x14ac:dyDescent="0.25">
      <c r="A275" s="9"/>
      <c r="B275" s="20"/>
      <c r="C275" s="9"/>
      <c r="D275" s="9"/>
      <c r="E275" s="10"/>
      <c r="F275" s="11"/>
      <c r="G275" s="11"/>
      <c r="H275" s="12"/>
      <c r="I275" s="13"/>
      <c r="J275" s="8"/>
      <c r="K275" s="8"/>
      <c r="L275" s="8"/>
    </row>
    <row r="276" spans="1:12" x14ac:dyDescent="0.25">
      <c r="A276" s="9"/>
      <c r="B276" s="20"/>
      <c r="C276" s="9"/>
      <c r="D276" s="9"/>
      <c r="E276" s="10"/>
      <c r="F276" s="11"/>
      <c r="G276" s="11"/>
      <c r="H276" s="12"/>
      <c r="I276" s="13"/>
      <c r="J276" s="8"/>
      <c r="K276" s="8"/>
      <c r="L276" s="8"/>
    </row>
    <row r="277" spans="1:12" x14ac:dyDescent="0.25">
      <c r="A277" s="9"/>
      <c r="B277" s="20"/>
      <c r="C277" s="9"/>
      <c r="D277" s="9"/>
      <c r="E277" s="10"/>
      <c r="F277" s="11"/>
      <c r="G277" s="11"/>
      <c r="H277" s="12"/>
      <c r="I277" s="13"/>
      <c r="J277" s="8"/>
      <c r="K277" s="8"/>
      <c r="L277" s="8"/>
    </row>
    <row r="278" spans="1:12" x14ac:dyDescent="0.25">
      <c r="A278" s="9"/>
      <c r="B278" s="18"/>
      <c r="C278" s="9"/>
      <c r="D278" s="9"/>
      <c r="E278" s="10"/>
      <c r="F278" s="11"/>
      <c r="G278" s="11"/>
      <c r="H278" s="12"/>
      <c r="I278" s="13"/>
      <c r="J278" s="8"/>
      <c r="K278" s="8"/>
      <c r="L278" s="8"/>
    </row>
    <row r="279" spans="1:12" x14ac:dyDescent="0.25">
      <c r="A279" s="9"/>
      <c r="B279" s="19"/>
      <c r="C279" s="9"/>
      <c r="D279" s="9"/>
      <c r="E279" s="10"/>
      <c r="F279" s="11"/>
      <c r="G279" s="11"/>
      <c r="H279" s="12"/>
      <c r="I279" s="13"/>
      <c r="J279" s="8"/>
      <c r="K279" s="8"/>
      <c r="L279" s="8"/>
    </row>
    <row r="280" spans="1:12" x14ac:dyDescent="0.25">
      <c r="A280" s="9"/>
      <c r="B280" s="19"/>
      <c r="C280" s="9"/>
      <c r="D280" s="9"/>
      <c r="E280" s="10"/>
      <c r="F280" s="11"/>
      <c r="G280" s="11"/>
      <c r="H280" s="12"/>
      <c r="I280" s="13"/>
      <c r="J280" s="8"/>
      <c r="K280" s="8"/>
      <c r="L280" s="8"/>
    </row>
    <row r="281" spans="1:12" x14ac:dyDescent="0.25">
      <c r="A281" s="9"/>
      <c r="B281" s="18"/>
      <c r="C281" s="9"/>
      <c r="D281" s="9"/>
      <c r="E281" s="10"/>
      <c r="F281" s="11"/>
      <c r="G281" s="11"/>
      <c r="H281" s="12"/>
      <c r="I281" s="13"/>
      <c r="J281" s="8"/>
      <c r="K281" s="8"/>
      <c r="L281" s="8"/>
    </row>
    <row r="282" spans="1:12" x14ac:dyDescent="0.25">
      <c r="A282" s="9"/>
      <c r="B282" s="18"/>
      <c r="C282" s="9"/>
      <c r="D282" s="9"/>
      <c r="E282" s="10"/>
      <c r="F282" s="11"/>
      <c r="G282" s="11"/>
      <c r="H282" s="12"/>
      <c r="I282" s="13"/>
      <c r="J282" s="8"/>
      <c r="K282" s="8"/>
      <c r="L282" s="8"/>
    </row>
    <row r="283" spans="1:12" x14ac:dyDescent="0.25">
      <c r="A283" s="9"/>
      <c r="B283" s="18"/>
      <c r="C283" s="9"/>
      <c r="D283" s="9"/>
      <c r="E283" s="10"/>
      <c r="F283" s="11"/>
      <c r="G283" s="11"/>
      <c r="H283" s="12"/>
      <c r="I283" s="13"/>
      <c r="J283" s="8"/>
      <c r="K283" s="8"/>
      <c r="L283" s="8"/>
    </row>
    <row r="284" spans="1:12" x14ac:dyDescent="0.25">
      <c r="A284" s="9"/>
      <c r="B284" s="19"/>
      <c r="C284" s="9"/>
      <c r="D284" s="9"/>
      <c r="E284" s="10"/>
      <c r="F284" s="11"/>
      <c r="G284" s="11"/>
      <c r="H284" s="12"/>
      <c r="I284" s="13"/>
      <c r="J284" s="8"/>
      <c r="K284" s="8"/>
      <c r="L284" s="8"/>
    </row>
    <row r="285" spans="1:12" x14ac:dyDescent="0.25">
      <c r="A285" s="9"/>
      <c r="B285" s="19"/>
      <c r="C285" s="9"/>
      <c r="D285" s="9"/>
      <c r="E285" s="10"/>
      <c r="F285" s="11"/>
      <c r="G285" s="11"/>
      <c r="H285" s="12"/>
      <c r="I285" s="13"/>
      <c r="J285" s="8"/>
      <c r="K285" s="8"/>
      <c r="L285" s="8"/>
    </row>
    <row r="286" spans="1:12" x14ac:dyDescent="0.25">
      <c r="A286" s="9"/>
      <c r="B286" s="18"/>
      <c r="C286" s="9"/>
      <c r="D286" s="9"/>
      <c r="E286" s="10"/>
      <c r="F286" s="11"/>
      <c r="G286" s="11"/>
      <c r="H286" s="12"/>
      <c r="I286" s="13"/>
      <c r="J286" s="8"/>
      <c r="K286" s="8"/>
      <c r="L286" s="8"/>
    </row>
    <row r="287" spans="1:12" x14ac:dyDescent="0.25">
      <c r="A287" s="9"/>
      <c r="B287" s="18"/>
      <c r="C287" s="9"/>
      <c r="D287" s="9"/>
      <c r="E287" s="10"/>
      <c r="F287" s="11"/>
      <c r="G287" s="11"/>
      <c r="H287" s="12"/>
      <c r="I287" s="13"/>
      <c r="J287" s="8"/>
      <c r="K287" s="8"/>
      <c r="L287" s="8"/>
    </row>
    <row r="288" spans="1:12" x14ac:dyDescent="0.25">
      <c r="A288" s="9"/>
      <c r="B288" s="18"/>
      <c r="C288" s="9"/>
      <c r="D288" s="9"/>
      <c r="E288" s="10"/>
      <c r="F288" s="11"/>
      <c r="G288" s="11"/>
      <c r="H288" s="12"/>
      <c r="I288" s="13"/>
      <c r="J288" s="8"/>
      <c r="K288" s="8"/>
      <c r="L288" s="8"/>
    </row>
    <row r="289" spans="1:12" x14ac:dyDescent="0.25">
      <c r="A289" s="9"/>
      <c r="B289" s="19"/>
      <c r="C289" s="9"/>
      <c r="D289" s="9"/>
      <c r="E289" s="10"/>
      <c r="F289" s="11"/>
      <c r="G289" s="11"/>
      <c r="H289" s="12"/>
      <c r="I289" s="13"/>
      <c r="J289" s="8"/>
      <c r="K289" s="8"/>
      <c r="L289" s="8"/>
    </row>
    <row r="290" spans="1:12" x14ac:dyDescent="0.25">
      <c r="A290" s="9"/>
      <c r="B290" s="19"/>
      <c r="C290" s="9"/>
      <c r="D290" s="9"/>
      <c r="E290" s="10"/>
      <c r="F290" s="11"/>
      <c r="G290" s="11"/>
      <c r="H290" s="12"/>
      <c r="I290" s="13"/>
      <c r="J290" s="8"/>
      <c r="K290" s="8"/>
      <c r="L290" s="8"/>
    </row>
    <row r="291" spans="1:12" x14ac:dyDescent="0.25">
      <c r="A291" s="9"/>
      <c r="B291" s="18"/>
      <c r="C291" s="9"/>
      <c r="D291" s="9"/>
      <c r="E291" s="10"/>
      <c r="F291" s="11"/>
      <c r="G291" s="11"/>
      <c r="H291" s="12"/>
      <c r="I291" s="13"/>
      <c r="J291" s="8"/>
      <c r="K291" s="8"/>
      <c r="L291" s="8"/>
    </row>
    <row r="292" spans="1:12" x14ac:dyDescent="0.25">
      <c r="A292" s="9"/>
      <c r="B292" s="18"/>
      <c r="C292" s="9"/>
      <c r="D292" s="9"/>
      <c r="E292" s="10"/>
      <c r="F292" s="11"/>
      <c r="G292" s="11"/>
      <c r="H292" s="12"/>
      <c r="I292" s="13"/>
      <c r="J292" s="8"/>
      <c r="K292" s="8"/>
      <c r="L292" s="8"/>
    </row>
    <row r="293" spans="1:12" x14ac:dyDescent="0.25">
      <c r="A293" s="9"/>
      <c r="B293" s="18"/>
      <c r="C293" s="9"/>
      <c r="D293" s="9"/>
      <c r="E293" s="10"/>
      <c r="F293" s="11"/>
      <c r="G293" s="11"/>
      <c r="H293" s="12"/>
      <c r="I293" s="13"/>
      <c r="J293" s="8"/>
      <c r="K293" s="8"/>
      <c r="L293" s="8"/>
    </row>
    <row r="294" spans="1:12" x14ac:dyDescent="0.25">
      <c r="A294" s="9"/>
      <c r="B294" s="19"/>
      <c r="C294" s="9"/>
      <c r="D294" s="9"/>
      <c r="E294" s="10"/>
      <c r="F294" s="11"/>
      <c r="G294" s="11"/>
      <c r="H294" s="12"/>
      <c r="I294" s="13"/>
      <c r="J294" s="8"/>
      <c r="K294" s="8"/>
      <c r="L294" s="8"/>
    </row>
    <row r="295" spans="1:12" x14ac:dyDescent="0.25">
      <c r="A295" s="9"/>
      <c r="B295" s="19"/>
      <c r="C295" s="9"/>
      <c r="D295" s="9"/>
      <c r="E295" s="10"/>
      <c r="F295" s="11"/>
      <c r="G295" s="11"/>
      <c r="H295" s="12"/>
      <c r="I295" s="13"/>
      <c r="J295" s="8"/>
      <c r="K295" s="8"/>
      <c r="L295" s="8"/>
    </row>
    <row r="296" spans="1:12" x14ac:dyDescent="0.25">
      <c r="A296" s="9"/>
      <c r="B296" s="18"/>
      <c r="C296" s="9"/>
      <c r="D296" s="9"/>
      <c r="E296" s="10"/>
      <c r="F296" s="11"/>
      <c r="G296" s="11"/>
      <c r="H296" s="12"/>
      <c r="I296" s="13"/>
      <c r="J296" s="8"/>
      <c r="K296" s="8"/>
      <c r="L296" s="8"/>
    </row>
    <row r="297" spans="1:12" x14ac:dyDescent="0.25">
      <c r="A297" s="9"/>
      <c r="B297" s="18"/>
      <c r="C297" s="9"/>
      <c r="D297" s="9"/>
      <c r="E297" s="10"/>
      <c r="F297" s="11"/>
      <c r="G297" s="11"/>
      <c r="H297" s="12"/>
      <c r="I297" s="13"/>
      <c r="J297" s="8"/>
      <c r="K297" s="8"/>
      <c r="L297" s="8"/>
    </row>
    <row r="298" spans="1:12" x14ac:dyDescent="0.25">
      <c r="A298" s="9"/>
      <c r="B298" s="18"/>
      <c r="C298" s="9"/>
      <c r="D298" s="9"/>
      <c r="E298" s="10"/>
      <c r="F298" s="11"/>
      <c r="G298" s="11"/>
      <c r="H298" s="12"/>
      <c r="I298" s="13"/>
      <c r="J298" s="8"/>
      <c r="K298" s="8"/>
      <c r="L298" s="8"/>
    </row>
    <row r="299" spans="1:12" x14ac:dyDescent="0.25">
      <c r="A299" s="9"/>
      <c r="B299" s="18"/>
      <c r="C299" s="9"/>
      <c r="D299" s="9"/>
      <c r="E299" s="10"/>
      <c r="F299" s="11"/>
      <c r="G299" s="11"/>
      <c r="H299" s="12"/>
      <c r="I299" s="13"/>
      <c r="J299" s="8"/>
      <c r="K299" s="8"/>
      <c r="L299" s="8"/>
    </row>
    <row r="300" spans="1:12" x14ac:dyDescent="0.25">
      <c r="A300" s="9"/>
      <c r="B300" s="18"/>
      <c r="C300" s="9"/>
      <c r="D300" s="9"/>
      <c r="E300" s="10"/>
      <c r="F300" s="11"/>
      <c r="G300" s="11"/>
      <c r="H300" s="12"/>
      <c r="I300" s="13"/>
      <c r="J300" s="8"/>
      <c r="K300" s="8"/>
      <c r="L300" s="8"/>
    </row>
    <row r="301" spans="1:12" x14ac:dyDescent="0.25">
      <c r="A301" s="9"/>
      <c r="B301" s="19"/>
      <c r="C301" s="9"/>
      <c r="D301" s="9"/>
      <c r="E301" s="10"/>
      <c r="F301" s="11"/>
      <c r="G301" s="11"/>
      <c r="H301" s="12"/>
      <c r="I301" s="13"/>
      <c r="J301" s="8"/>
      <c r="K301" s="8"/>
      <c r="L301" s="8"/>
    </row>
    <row r="302" spans="1:12" x14ac:dyDescent="0.25">
      <c r="A302" s="9"/>
      <c r="B302" s="18"/>
      <c r="C302" s="9"/>
      <c r="D302" s="9"/>
      <c r="E302" s="10"/>
      <c r="F302" s="11"/>
      <c r="G302" s="11"/>
      <c r="H302" s="12"/>
      <c r="I302" s="13"/>
      <c r="J302" s="8"/>
      <c r="K302" s="8"/>
      <c r="L302" s="8"/>
    </row>
    <row r="303" spans="1:12" x14ac:dyDescent="0.25">
      <c r="A303" s="9"/>
      <c r="B303" s="18"/>
      <c r="C303" s="9"/>
      <c r="D303" s="9"/>
      <c r="E303" s="10"/>
      <c r="F303" s="11"/>
      <c r="G303" s="11"/>
      <c r="H303" s="12"/>
      <c r="I303" s="13"/>
      <c r="J303" s="8"/>
      <c r="K303" s="8"/>
      <c r="L303" s="8"/>
    </row>
    <row r="304" spans="1:12" x14ac:dyDescent="0.25">
      <c r="A304" s="9"/>
      <c r="B304" s="19"/>
      <c r="C304" s="9"/>
      <c r="D304" s="9"/>
      <c r="E304" s="10"/>
      <c r="F304" s="11"/>
      <c r="G304" s="11"/>
      <c r="H304" s="12"/>
      <c r="I304" s="13"/>
      <c r="J304" s="8"/>
      <c r="K304" s="8"/>
      <c r="L304" s="8"/>
    </row>
    <row r="305" spans="1:12" x14ac:dyDescent="0.25">
      <c r="A305" s="9"/>
      <c r="B305" s="18"/>
      <c r="C305" s="9"/>
      <c r="D305" s="9"/>
      <c r="E305" s="10"/>
      <c r="F305" s="11"/>
      <c r="G305" s="11"/>
      <c r="H305" s="12"/>
      <c r="I305" s="13"/>
      <c r="J305" s="8"/>
      <c r="K305" s="8"/>
      <c r="L305" s="8"/>
    </row>
    <row r="306" spans="1:12" x14ac:dyDescent="0.25">
      <c r="A306" s="9"/>
      <c r="B306" s="18"/>
      <c r="C306" s="9"/>
      <c r="D306" s="9"/>
      <c r="E306" s="10"/>
      <c r="F306" s="11"/>
      <c r="G306" s="11"/>
      <c r="H306" s="12"/>
      <c r="I306" s="13"/>
      <c r="J306" s="8"/>
      <c r="K306" s="8"/>
      <c r="L306" s="8"/>
    </row>
    <row r="307" spans="1:12" x14ac:dyDescent="0.25">
      <c r="A307" s="9"/>
      <c r="B307" s="18"/>
      <c r="C307" s="9"/>
      <c r="D307" s="9"/>
      <c r="E307" s="10"/>
      <c r="F307" s="11"/>
      <c r="G307" s="11"/>
      <c r="H307" s="12"/>
      <c r="I307" s="13"/>
      <c r="J307" s="8"/>
      <c r="K307" s="8"/>
      <c r="L307" s="8"/>
    </row>
    <row r="308" spans="1:12" x14ac:dyDescent="0.25">
      <c r="A308" s="9"/>
      <c r="B308" s="19"/>
      <c r="C308" s="9"/>
      <c r="D308" s="9"/>
      <c r="E308" s="10"/>
      <c r="F308" s="11"/>
      <c r="G308" s="11"/>
      <c r="H308" s="12"/>
      <c r="I308" s="13"/>
      <c r="J308" s="8"/>
      <c r="K308" s="8"/>
      <c r="L308" s="8"/>
    </row>
    <row r="309" spans="1:12" x14ac:dyDescent="0.25">
      <c r="A309" s="9"/>
      <c r="B309" s="18"/>
      <c r="C309" s="9"/>
      <c r="D309" s="9"/>
      <c r="E309" s="10"/>
      <c r="F309" s="11"/>
      <c r="G309" s="11"/>
      <c r="H309" s="12"/>
      <c r="I309" s="13"/>
      <c r="J309" s="8"/>
      <c r="K309" s="8"/>
      <c r="L309" s="8"/>
    </row>
    <row r="310" spans="1:12" x14ac:dyDescent="0.25">
      <c r="A310" s="9"/>
      <c r="B310" s="19"/>
      <c r="C310" s="9"/>
      <c r="D310" s="9"/>
      <c r="E310" s="10"/>
      <c r="F310" s="11"/>
      <c r="G310" s="11"/>
      <c r="H310" s="12"/>
      <c r="I310" s="13"/>
      <c r="J310" s="8"/>
      <c r="K310" s="8"/>
      <c r="L310" s="8"/>
    </row>
    <row r="311" spans="1:12" x14ac:dyDescent="0.25">
      <c r="A311" s="9"/>
      <c r="B311" s="19"/>
      <c r="C311" s="9"/>
      <c r="D311" s="9"/>
      <c r="E311" s="10"/>
      <c r="F311" s="11"/>
      <c r="G311" s="11"/>
      <c r="H311" s="12"/>
      <c r="I311" s="13"/>
      <c r="J311" s="8"/>
      <c r="K311" s="8"/>
      <c r="L311" s="8"/>
    </row>
    <row r="312" spans="1:12" x14ac:dyDescent="0.25">
      <c r="A312" s="9"/>
      <c r="B312" s="19"/>
      <c r="C312" s="9"/>
      <c r="D312" s="9"/>
      <c r="E312" s="10"/>
      <c r="F312" s="11"/>
      <c r="G312" s="11"/>
      <c r="H312" s="12"/>
      <c r="I312" s="13"/>
      <c r="J312" s="8"/>
      <c r="K312" s="8"/>
      <c r="L312" s="8"/>
    </row>
    <row r="313" spans="1:12" x14ac:dyDescent="0.25">
      <c r="A313" s="9"/>
      <c r="B313" s="18"/>
      <c r="C313" s="9"/>
      <c r="D313" s="9"/>
      <c r="E313" s="10"/>
      <c r="F313" s="11"/>
      <c r="G313" s="11"/>
      <c r="H313" s="12"/>
      <c r="I313" s="13"/>
      <c r="J313" s="8"/>
      <c r="K313" s="8"/>
      <c r="L313" s="8"/>
    </row>
    <row r="314" spans="1:12" x14ac:dyDescent="0.25">
      <c r="A314" s="9"/>
      <c r="B314" s="19"/>
      <c r="C314" s="9"/>
      <c r="D314" s="9"/>
      <c r="E314" s="10"/>
      <c r="F314" s="11"/>
      <c r="G314" s="11"/>
      <c r="H314" s="12"/>
      <c r="I314" s="13"/>
      <c r="J314" s="8"/>
      <c r="K314" s="8"/>
      <c r="L314" s="8"/>
    </row>
    <row r="315" spans="1:12" x14ac:dyDescent="0.25">
      <c r="A315" s="9"/>
      <c r="B315" s="18"/>
      <c r="C315" s="9"/>
      <c r="D315" s="9"/>
      <c r="E315" s="10"/>
      <c r="F315" s="11"/>
      <c r="G315" s="11"/>
      <c r="H315" s="12"/>
      <c r="I315" s="13"/>
      <c r="J315" s="8"/>
      <c r="K315" s="8"/>
      <c r="L315" s="8"/>
    </row>
    <row r="316" spans="1:12" x14ac:dyDescent="0.25">
      <c r="A316" s="9"/>
      <c r="B316" s="19"/>
      <c r="C316" s="9"/>
      <c r="D316" s="9"/>
      <c r="E316" s="10"/>
      <c r="F316" s="11"/>
      <c r="G316" s="11"/>
      <c r="H316" s="12"/>
      <c r="I316" s="13"/>
      <c r="J316" s="8"/>
      <c r="K316" s="8"/>
      <c r="L316" s="8"/>
    </row>
    <row r="317" spans="1:12" x14ac:dyDescent="0.25">
      <c r="A317" s="9"/>
      <c r="B317" s="19"/>
      <c r="C317" s="9"/>
      <c r="D317" s="9"/>
      <c r="E317" s="10"/>
      <c r="F317" s="11"/>
      <c r="G317" s="11"/>
      <c r="H317" s="12"/>
      <c r="I317" s="13"/>
      <c r="J317" s="8"/>
      <c r="K317" s="8"/>
      <c r="L317" s="8"/>
    </row>
    <row r="318" spans="1:12" x14ac:dyDescent="0.25">
      <c r="A318" s="9"/>
      <c r="B318" s="18"/>
      <c r="C318" s="9"/>
      <c r="D318" s="9"/>
      <c r="E318" s="10"/>
      <c r="F318" s="11"/>
      <c r="G318" s="11"/>
      <c r="H318" s="12"/>
      <c r="I318" s="13"/>
      <c r="J318" s="8"/>
      <c r="K318" s="8"/>
      <c r="L318" s="8"/>
    </row>
    <row r="319" spans="1:12" x14ac:dyDescent="0.25">
      <c r="A319" s="9"/>
      <c r="B319" s="18"/>
      <c r="C319" s="9"/>
      <c r="D319" s="9"/>
      <c r="E319" s="10"/>
      <c r="F319" s="11"/>
      <c r="G319" s="11"/>
      <c r="H319" s="12"/>
      <c r="I319" s="13"/>
      <c r="J319" s="8"/>
      <c r="K319" s="8"/>
      <c r="L319" s="8"/>
    </row>
    <row r="320" spans="1:12" x14ac:dyDescent="0.25">
      <c r="A320" s="9"/>
      <c r="B320" s="19"/>
      <c r="C320" s="9"/>
      <c r="D320" s="9"/>
      <c r="E320" s="10"/>
      <c r="F320" s="11"/>
      <c r="G320" s="11"/>
      <c r="H320" s="12"/>
      <c r="I320" s="13"/>
      <c r="J320" s="8"/>
      <c r="K320" s="8"/>
      <c r="L320" s="8"/>
    </row>
    <row r="321" spans="1:12" x14ac:dyDescent="0.25">
      <c r="A321" s="9"/>
      <c r="B321" s="19"/>
      <c r="C321" s="9"/>
      <c r="D321" s="9"/>
      <c r="E321" s="10"/>
      <c r="F321" s="11"/>
      <c r="G321" s="11"/>
      <c r="H321" s="12"/>
      <c r="I321" s="13"/>
      <c r="J321" s="8"/>
      <c r="K321" s="8"/>
      <c r="L321" s="8"/>
    </row>
    <row r="322" spans="1:12" x14ac:dyDescent="0.25">
      <c r="A322" s="9"/>
      <c r="B322" s="18"/>
      <c r="C322" s="9"/>
      <c r="D322" s="9"/>
      <c r="E322" s="10"/>
      <c r="F322" s="11"/>
      <c r="G322" s="11"/>
      <c r="H322" s="12"/>
      <c r="I322" s="13"/>
      <c r="J322" s="8"/>
      <c r="K322" s="8"/>
      <c r="L322" s="8"/>
    </row>
    <row r="323" spans="1:12" x14ac:dyDescent="0.25">
      <c r="A323" s="9"/>
      <c r="B323" s="19"/>
      <c r="C323" s="9"/>
      <c r="D323" s="9"/>
      <c r="E323" s="10"/>
      <c r="F323" s="11"/>
      <c r="G323" s="11"/>
      <c r="H323" s="12"/>
      <c r="I323" s="13"/>
      <c r="J323" s="8"/>
      <c r="K323" s="8"/>
      <c r="L323" s="8"/>
    </row>
    <row r="324" spans="1:12" x14ac:dyDescent="0.25">
      <c r="A324" s="9"/>
      <c r="B324" s="18"/>
      <c r="C324" s="9"/>
      <c r="D324" s="9"/>
      <c r="E324" s="10"/>
      <c r="F324" s="11"/>
      <c r="G324" s="11"/>
      <c r="H324" s="12"/>
      <c r="I324" s="13"/>
      <c r="J324" s="8"/>
      <c r="K324" s="8"/>
      <c r="L324" s="8"/>
    </row>
    <row r="325" spans="1:12" x14ac:dyDescent="0.25">
      <c r="A325" s="9"/>
      <c r="B325" s="18"/>
      <c r="C325" s="9"/>
      <c r="D325" s="9"/>
      <c r="E325" s="10"/>
      <c r="F325" s="11"/>
      <c r="G325" s="11"/>
      <c r="H325" s="12"/>
      <c r="I325" s="13"/>
      <c r="J325" s="8"/>
      <c r="K325" s="8"/>
      <c r="L325" s="8"/>
    </row>
    <row r="326" spans="1:12" x14ac:dyDescent="0.25">
      <c r="A326" s="9"/>
      <c r="B326" s="19"/>
      <c r="C326" s="9"/>
      <c r="D326" s="9"/>
      <c r="E326" s="10"/>
      <c r="F326" s="11"/>
      <c r="G326" s="11"/>
      <c r="H326" s="12"/>
      <c r="I326" s="13"/>
      <c r="J326" s="8"/>
      <c r="K326" s="8"/>
      <c r="L326" s="8"/>
    </row>
    <row r="327" spans="1:12" x14ac:dyDescent="0.25">
      <c r="A327" s="9"/>
      <c r="B327" s="19"/>
      <c r="C327" s="9"/>
      <c r="D327" s="9"/>
      <c r="E327" s="10"/>
      <c r="F327" s="11"/>
      <c r="G327" s="11"/>
      <c r="H327" s="12"/>
      <c r="I327" s="13"/>
      <c r="J327" s="8"/>
      <c r="K327" s="8"/>
      <c r="L327" s="8"/>
    </row>
    <row r="328" spans="1:12" x14ac:dyDescent="0.25">
      <c r="A328" s="9"/>
      <c r="B328" s="18"/>
      <c r="C328" s="9"/>
      <c r="D328" s="9"/>
      <c r="E328" s="10"/>
      <c r="F328" s="11"/>
      <c r="G328" s="11"/>
      <c r="H328" s="12"/>
      <c r="I328" s="13"/>
      <c r="J328" s="8"/>
      <c r="K328" s="8"/>
      <c r="L328" s="8"/>
    </row>
    <row r="329" spans="1:12" x14ac:dyDescent="0.25">
      <c r="A329" s="9"/>
      <c r="B329" s="19"/>
      <c r="C329" s="9"/>
      <c r="D329" s="9"/>
      <c r="E329" s="10"/>
      <c r="F329" s="11"/>
      <c r="G329" s="11"/>
      <c r="H329" s="12"/>
      <c r="I329" s="13"/>
      <c r="J329" s="8"/>
      <c r="K329" s="8"/>
      <c r="L329" s="8"/>
    </row>
    <row r="330" spans="1:12" x14ac:dyDescent="0.25">
      <c r="A330" s="9"/>
      <c r="B330" s="18"/>
      <c r="C330" s="9"/>
      <c r="D330" s="9"/>
      <c r="E330" s="10"/>
      <c r="F330" s="11"/>
      <c r="G330" s="11"/>
      <c r="H330" s="12"/>
      <c r="I330" s="13"/>
      <c r="J330" s="8"/>
      <c r="K330" s="8"/>
      <c r="L330" s="8"/>
    </row>
    <row r="331" spans="1:12" x14ac:dyDescent="0.25">
      <c r="A331" s="9"/>
      <c r="B331" s="19"/>
      <c r="C331" s="9"/>
      <c r="D331" s="9"/>
      <c r="E331" s="10"/>
      <c r="F331" s="11"/>
      <c r="G331" s="11"/>
      <c r="H331" s="12"/>
      <c r="I331" s="13"/>
      <c r="J331" s="8"/>
      <c r="K331" s="8"/>
      <c r="L331" s="8"/>
    </row>
    <row r="332" spans="1:12" x14ac:dyDescent="0.25">
      <c r="A332" s="9"/>
      <c r="B332" s="19"/>
      <c r="C332" s="9"/>
      <c r="D332" s="9"/>
      <c r="E332" s="10"/>
      <c r="F332" s="11"/>
      <c r="G332" s="11"/>
      <c r="H332" s="12"/>
      <c r="I332" s="13"/>
      <c r="J332" s="8"/>
      <c r="K332" s="8"/>
      <c r="L332" s="8"/>
    </row>
    <row r="333" spans="1:12" x14ac:dyDescent="0.25">
      <c r="A333" s="9"/>
      <c r="B333" s="18"/>
      <c r="C333" s="9"/>
      <c r="D333" s="9"/>
      <c r="E333" s="10"/>
      <c r="F333" s="11"/>
      <c r="G333" s="11"/>
      <c r="H333" s="12"/>
      <c r="I333" s="13"/>
      <c r="J333" s="8"/>
      <c r="K333" s="8"/>
      <c r="L333" s="8"/>
    </row>
    <row r="334" spans="1:12" x14ac:dyDescent="0.25">
      <c r="A334" s="9"/>
      <c r="B334" s="19"/>
      <c r="C334" s="9"/>
      <c r="D334" s="9"/>
      <c r="E334" s="10"/>
      <c r="F334" s="11"/>
      <c r="G334" s="11"/>
      <c r="H334" s="12"/>
      <c r="I334" s="13"/>
      <c r="J334" s="8"/>
      <c r="K334" s="8"/>
      <c r="L334" s="8"/>
    </row>
    <row r="335" spans="1:12" x14ac:dyDescent="0.25">
      <c r="A335" s="9"/>
      <c r="B335" s="18"/>
      <c r="C335" s="9"/>
      <c r="D335" s="9"/>
      <c r="E335" s="10"/>
      <c r="F335" s="11"/>
      <c r="G335" s="11"/>
      <c r="H335" s="12"/>
      <c r="I335" s="13"/>
      <c r="J335" s="8"/>
      <c r="K335" s="8"/>
      <c r="L335" s="8"/>
    </row>
    <row r="336" spans="1:12" x14ac:dyDescent="0.25">
      <c r="A336" s="9"/>
      <c r="B336" s="18"/>
      <c r="C336" s="9"/>
      <c r="D336" s="9"/>
      <c r="E336" s="10"/>
      <c r="F336" s="11"/>
      <c r="G336" s="11"/>
      <c r="H336" s="12"/>
      <c r="I336" s="13"/>
      <c r="J336" s="8"/>
      <c r="K336" s="8"/>
      <c r="L336" s="8"/>
    </row>
    <row r="337" spans="1:12" x14ac:dyDescent="0.25">
      <c r="A337" s="9"/>
      <c r="B337" s="18"/>
      <c r="C337" s="9"/>
      <c r="D337" s="9"/>
      <c r="E337" s="10"/>
      <c r="F337" s="11"/>
      <c r="G337" s="11"/>
      <c r="H337" s="12"/>
      <c r="I337" s="13"/>
      <c r="J337" s="8"/>
      <c r="K337" s="8"/>
      <c r="L337" s="8"/>
    </row>
    <row r="338" spans="1:12" x14ac:dyDescent="0.25">
      <c r="A338" s="9"/>
      <c r="B338" s="19"/>
      <c r="C338" s="9"/>
      <c r="D338" s="9"/>
      <c r="E338" s="10"/>
      <c r="F338" s="11"/>
      <c r="G338" s="11"/>
      <c r="H338" s="12"/>
      <c r="I338" s="13"/>
      <c r="J338" s="8"/>
      <c r="K338" s="8"/>
      <c r="L338" s="8"/>
    </row>
    <row r="339" spans="1:12" x14ac:dyDescent="0.25">
      <c r="A339" s="9"/>
      <c r="B339" s="18"/>
      <c r="C339" s="9"/>
      <c r="D339" s="9"/>
      <c r="E339" s="10"/>
      <c r="F339" s="11"/>
      <c r="G339" s="11"/>
      <c r="H339" s="12"/>
      <c r="I339" s="13"/>
      <c r="J339" s="8"/>
      <c r="K339" s="8"/>
      <c r="L339" s="8"/>
    </row>
    <row r="340" spans="1:12" x14ac:dyDescent="0.25">
      <c r="A340" s="9"/>
      <c r="B340" s="18"/>
      <c r="C340" s="9"/>
      <c r="D340" s="9"/>
      <c r="E340" s="10"/>
      <c r="F340" s="11"/>
      <c r="G340" s="11"/>
      <c r="H340" s="12"/>
      <c r="I340" s="13"/>
      <c r="J340" s="8"/>
      <c r="K340" s="8"/>
      <c r="L340" s="8"/>
    </row>
    <row r="341" spans="1:12" x14ac:dyDescent="0.25">
      <c r="A341" s="9"/>
      <c r="B341" s="19"/>
      <c r="C341" s="9"/>
      <c r="D341" s="9"/>
      <c r="E341" s="10"/>
      <c r="F341" s="11"/>
      <c r="G341" s="11"/>
      <c r="H341" s="12"/>
      <c r="I341" s="13"/>
      <c r="J341" s="8"/>
      <c r="K341" s="8"/>
      <c r="L341" s="8"/>
    </row>
    <row r="342" spans="1:12" x14ac:dyDescent="0.25">
      <c r="A342" s="9"/>
      <c r="B342" s="18"/>
      <c r="C342" s="9"/>
      <c r="D342" s="9"/>
      <c r="E342" s="10"/>
      <c r="F342" s="11"/>
      <c r="G342" s="11"/>
      <c r="H342" s="12"/>
      <c r="I342" s="13"/>
      <c r="J342" s="8"/>
      <c r="K342" s="8"/>
      <c r="L342" s="8"/>
    </row>
    <row r="343" spans="1:12" x14ac:dyDescent="0.25">
      <c r="A343" s="9"/>
      <c r="B343" s="19"/>
      <c r="C343" s="9"/>
      <c r="D343" s="9"/>
      <c r="E343" s="10"/>
      <c r="F343" s="11"/>
      <c r="G343" s="11"/>
      <c r="H343" s="12"/>
      <c r="I343" s="13"/>
      <c r="J343" s="8"/>
      <c r="K343" s="8"/>
      <c r="L343" s="8"/>
    </row>
    <row r="344" spans="1:12" x14ac:dyDescent="0.25">
      <c r="A344" s="9"/>
      <c r="B344" s="18"/>
      <c r="C344" s="9"/>
      <c r="D344" s="9"/>
      <c r="E344" s="10"/>
      <c r="F344" s="11"/>
      <c r="G344" s="11"/>
      <c r="H344" s="12"/>
      <c r="I344" s="13"/>
      <c r="J344" s="8"/>
      <c r="K344" s="8"/>
      <c r="L344" s="8"/>
    </row>
    <row r="345" spans="1:12" x14ac:dyDescent="0.25">
      <c r="A345" s="9"/>
      <c r="B345" s="18"/>
      <c r="C345" s="9"/>
      <c r="D345" s="9"/>
      <c r="E345" s="10"/>
      <c r="F345" s="11"/>
      <c r="G345" s="11"/>
      <c r="H345" s="12"/>
      <c r="I345" s="13"/>
      <c r="J345" s="8"/>
      <c r="K345" s="8"/>
      <c r="L345" s="8"/>
    </row>
    <row r="346" spans="1:12" x14ac:dyDescent="0.25">
      <c r="A346" s="9"/>
      <c r="B346" s="19"/>
      <c r="C346" s="9"/>
      <c r="D346" s="9"/>
      <c r="E346" s="10"/>
      <c r="F346" s="11"/>
      <c r="G346" s="11"/>
      <c r="H346" s="12"/>
      <c r="I346" s="13"/>
      <c r="J346" s="8"/>
      <c r="K346" s="8"/>
      <c r="L346" s="8"/>
    </row>
    <row r="347" spans="1:12" x14ac:dyDescent="0.25">
      <c r="A347" s="9"/>
      <c r="B347" s="19"/>
      <c r="C347" s="9"/>
      <c r="D347" s="9"/>
      <c r="E347" s="10"/>
      <c r="F347" s="11"/>
      <c r="G347" s="11"/>
      <c r="H347" s="12"/>
      <c r="I347" s="13"/>
      <c r="J347" s="8"/>
      <c r="K347" s="8"/>
      <c r="L347" s="8"/>
    </row>
    <row r="348" spans="1:12" x14ac:dyDescent="0.25">
      <c r="A348" s="9"/>
      <c r="B348" s="18"/>
      <c r="C348" s="9"/>
      <c r="D348" s="9"/>
      <c r="E348" s="10"/>
      <c r="F348" s="11"/>
      <c r="G348" s="11"/>
      <c r="H348" s="12"/>
      <c r="I348" s="13"/>
      <c r="J348" s="8"/>
      <c r="K348" s="8"/>
      <c r="L348" s="8"/>
    </row>
    <row r="349" spans="1:12" x14ac:dyDescent="0.25">
      <c r="A349" s="9"/>
      <c r="B349" s="19"/>
      <c r="C349" s="9"/>
      <c r="D349" s="9"/>
      <c r="E349" s="10"/>
      <c r="F349" s="11"/>
      <c r="G349" s="11"/>
      <c r="H349" s="12"/>
      <c r="I349" s="13"/>
      <c r="J349" s="8"/>
      <c r="K349" s="8"/>
      <c r="L349" s="8"/>
    </row>
    <row r="350" spans="1:12" x14ac:dyDescent="0.25">
      <c r="A350" s="9"/>
      <c r="B350" s="18"/>
      <c r="C350" s="9"/>
      <c r="D350" s="9"/>
      <c r="E350" s="10"/>
      <c r="F350" s="11"/>
      <c r="G350" s="11"/>
      <c r="H350" s="12"/>
      <c r="I350" s="13"/>
      <c r="J350" s="8"/>
      <c r="K350" s="8"/>
      <c r="L350" s="8"/>
    </row>
    <row r="351" spans="1:12" x14ac:dyDescent="0.25">
      <c r="A351" s="9"/>
      <c r="B351" s="18"/>
      <c r="C351" s="9"/>
      <c r="D351" s="9"/>
      <c r="E351" s="10"/>
      <c r="F351" s="11"/>
      <c r="G351" s="11"/>
      <c r="H351" s="12"/>
      <c r="I351" s="13"/>
      <c r="J351" s="8"/>
      <c r="K351" s="8"/>
      <c r="L351" s="8"/>
    </row>
    <row r="352" spans="1:12" x14ac:dyDescent="0.25">
      <c r="A352" s="9"/>
      <c r="B352" s="18"/>
      <c r="C352" s="9"/>
      <c r="D352" s="9"/>
      <c r="E352" s="10"/>
      <c r="F352" s="11"/>
      <c r="G352" s="11"/>
      <c r="H352" s="12"/>
      <c r="I352" s="13"/>
      <c r="J352" s="8"/>
      <c r="K352" s="8"/>
      <c r="L352" s="8"/>
    </row>
    <row r="353" spans="1:12" x14ac:dyDescent="0.25">
      <c r="A353" s="9"/>
      <c r="B353" s="19"/>
      <c r="C353" s="9"/>
      <c r="D353" s="9"/>
      <c r="E353" s="10"/>
      <c r="F353" s="11"/>
      <c r="G353" s="11"/>
      <c r="H353" s="12"/>
      <c r="I353" s="13"/>
      <c r="J353" s="8"/>
      <c r="K353" s="8"/>
      <c r="L353" s="8"/>
    </row>
    <row r="354" spans="1:12" x14ac:dyDescent="0.25">
      <c r="A354" s="9"/>
      <c r="B354" s="18"/>
      <c r="C354" s="9"/>
      <c r="D354" s="9"/>
      <c r="E354" s="10"/>
      <c r="F354" s="11"/>
      <c r="G354" s="11"/>
      <c r="H354" s="12"/>
      <c r="I354" s="13"/>
      <c r="J354" s="8"/>
      <c r="K354" s="8"/>
      <c r="L354" s="8"/>
    </row>
    <row r="355" spans="1:12" x14ac:dyDescent="0.25">
      <c r="A355" s="9"/>
      <c r="B355" s="18"/>
      <c r="C355" s="9"/>
      <c r="D355" s="9"/>
      <c r="E355" s="10"/>
      <c r="F355" s="11"/>
      <c r="G355" s="11"/>
      <c r="H355" s="12"/>
      <c r="I355" s="13"/>
      <c r="J355" s="8"/>
      <c r="K355" s="8"/>
      <c r="L355" s="8"/>
    </row>
    <row r="356" spans="1:12" x14ac:dyDescent="0.25">
      <c r="A356" s="9"/>
      <c r="B356" s="19"/>
      <c r="C356" s="9"/>
      <c r="D356" s="9"/>
      <c r="E356" s="10"/>
      <c r="F356" s="11"/>
      <c r="G356" s="11"/>
      <c r="H356" s="12"/>
      <c r="I356" s="13"/>
      <c r="J356" s="8"/>
      <c r="K356" s="8"/>
      <c r="L356" s="8"/>
    </row>
    <row r="357" spans="1:12" x14ac:dyDescent="0.25">
      <c r="A357" s="9"/>
      <c r="B357" s="18"/>
      <c r="C357" s="9"/>
      <c r="D357" s="9"/>
      <c r="E357" s="10"/>
      <c r="F357" s="11"/>
      <c r="G357" s="11"/>
      <c r="H357" s="12"/>
      <c r="I357" s="13"/>
      <c r="J357" s="8"/>
      <c r="K357" s="8"/>
      <c r="L357" s="8"/>
    </row>
    <row r="358" spans="1:12" x14ac:dyDescent="0.25">
      <c r="A358" s="9"/>
      <c r="B358" s="19"/>
      <c r="C358" s="9"/>
      <c r="D358" s="9"/>
      <c r="E358" s="10"/>
      <c r="F358" s="11"/>
      <c r="G358" s="11"/>
      <c r="H358" s="12"/>
      <c r="I358" s="13"/>
      <c r="J358" s="8"/>
      <c r="K358" s="8"/>
      <c r="L358" s="8"/>
    </row>
    <row r="359" spans="1:12" x14ac:dyDescent="0.25">
      <c r="A359" s="9"/>
      <c r="B359" s="19"/>
      <c r="C359" s="9"/>
      <c r="D359" s="9"/>
      <c r="E359" s="10"/>
      <c r="F359" s="11"/>
      <c r="G359" s="11"/>
      <c r="H359" s="12"/>
      <c r="I359" s="13"/>
      <c r="J359" s="8"/>
      <c r="K359" s="8"/>
      <c r="L359" s="8"/>
    </row>
    <row r="360" spans="1:12" x14ac:dyDescent="0.25">
      <c r="A360" s="9"/>
      <c r="B360" s="19"/>
      <c r="C360" s="9"/>
      <c r="D360" s="9"/>
      <c r="E360" s="10"/>
      <c r="F360" s="11"/>
      <c r="G360" s="11"/>
      <c r="H360" s="12"/>
      <c r="I360" s="13"/>
      <c r="J360" s="8"/>
      <c r="K360" s="8"/>
      <c r="L360" s="8"/>
    </row>
    <row r="361" spans="1:12" x14ac:dyDescent="0.25">
      <c r="A361" s="9"/>
      <c r="B361" s="19"/>
      <c r="C361" s="9"/>
      <c r="D361" s="9"/>
      <c r="E361" s="10"/>
      <c r="F361" s="11"/>
      <c r="G361" s="11"/>
      <c r="H361" s="12"/>
      <c r="I361" s="13"/>
      <c r="J361" s="8"/>
      <c r="K361" s="8"/>
      <c r="L361" s="8"/>
    </row>
    <row r="362" spans="1:12" x14ac:dyDescent="0.25">
      <c r="A362" s="9"/>
      <c r="B362" s="19"/>
      <c r="C362" s="9"/>
      <c r="D362" s="9"/>
      <c r="E362" s="10"/>
      <c r="F362" s="11"/>
      <c r="G362" s="11"/>
      <c r="H362" s="12"/>
      <c r="I362" s="13"/>
      <c r="J362" s="8"/>
      <c r="K362" s="8"/>
      <c r="L362" s="8"/>
    </row>
    <row r="363" spans="1:12" x14ac:dyDescent="0.25">
      <c r="A363" s="9"/>
      <c r="B363" s="18"/>
      <c r="C363" s="9"/>
      <c r="D363" s="9"/>
      <c r="E363" s="10"/>
      <c r="F363" s="11"/>
      <c r="G363" s="11"/>
      <c r="H363" s="12"/>
      <c r="I363" s="13"/>
      <c r="J363" s="8"/>
      <c r="K363" s="8"/>
      <c r="L363" s="8"/>
    </row>
    <row r="364" spans="1:12" x14ac:dyDescent="0.25">
      <c r="H364"/>
      <c r="J364"/>
    </row>
    <row r="365" spans="1:12" x14ac:dyDescent="0.25">
      <c r="H365"/>
      <c r="J365"/>
    </row>
    <row r="366" spans="1:12" x14ac:dyDescent="0.25">
      <c r="H366"/>
      <c r="J366"/>
    </row>
    <row r="367" spans="1:12" x14ac:dyDescent="0.25">
      <c r="H367"/>
      <c r="J367"/>
    </row>
    <row r="368" spans="1:12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</sheetData>
  <dataValidations count="2">
    <dataValidation type="list" allowBlank="1" sqref="B306:B307">
      <formula1>#REF!</formula1>
    </dataValidation>
    <dataValidation type="list" allowBlank="1" showInputMessage="1" showErrorMessage="1" sqref="E2:E363">
      <formula1>"Z,M"</formula1>
    </dataValidation>
  </dataValidations>
  <pageMargins left="0.7" right="0.7" top="0.78740157499999996" bottom="0.78740157499999996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B1:H119"/>
  <sheetViews>
    <sheetView workbookViewId="0">
      <selection activeCell="B3" sqref="B3"/>
    </sheetView>
  </sheetViews>
  <sheetFormatPr defaultRowHeight="15" x14ac:dyDescent="0.25"/>
  <cols>
    <col min="1" max="1" width="2.5703125" customWidth="1"/>
    <col min="2" max="2" width="10.42578125" customWidth="1"/>
    <col min="3" max="3" width="7.140625" hidden="1" customWidth="1"/>
    <col min="4" max="4" width="6.5703125" customWidth="1"/>
    <col min="5" max="5" width="5.5703125" customWidth="1"/>
    <col min="6" max="6" width="9.140625" customWidth="1"/>
    <col min="7" max="7" width="5" hidden="1" customWidth="1"/>
    <col min="8" max="8" width="12.5703125" bestFit="1" customWidth="1"/>
  </cols>
  <sheetData>
    <row r="1" spans="2:8" ht="44.25" customHeight="1" x14ac:dyDescent="0.25">
      <c r="B1" s="2" t="s">
        <v>0</v>
      </c>
      <c r="C1" s="24" t="s">
        <v>252</v>
      </c>
      <c r="D1" s="24" t="s">
        <v>253</v>
      </c>
      <c r="E1" s="24" t="s">
        <v>254</v>
      </c>
      <c r="F1" s="3" t="s">
        <v>6</v>
      </c>
      <c r="G1" s="3" t="s">
        <v>255</v>
      </c>
    </row>
    <row r="2" spans="2:8" x14ac:dyDescent="0.25">
      <c r="B2">
        <v>2</v>
      </c>
      <c r="D2">
        <v>13</v>
      </c>
      <c r="E2">
        <v>5</v>
      </c>
      <c r="F2" s="23">
        <f>TIME(Tabulka13[[#This Row],[hod]],Tabulka13[[#This Row],[min]],Tabulka13[[#This Row],[sec]])+Tabulka13[[#This Row],[desetiny]]</f>
        <v>9.0856481481481483E-3</v>
      </c>
      <c r="G2" s="1">
        <f>(Tabulka13[[#This Row],[sec]]-INT(Tabulka13[[#This Row],[sec]]))/24/60/60</f>
        <v>0</v>
      </c>
      <c r="H2" s="1"/>
    </row>
    <row r="3" spans="2:8" x14ac:dyDescent="0.25">
      <c r="B3">
        <v>14</v>
      </c>
      <c r="D3">
        <v>16</v>
      </c>
      <c r="E3">
        <v>7</v>
      </c>
      <c r="F3" s="23">
        <f>TIME(Tabulka13[[#This Row],[hod]],Tabulka13[[#This Row],[min]],Tabulka13[[#This Row],[sec]])+Tabulka13[[#This Row],[desetiny]]</f>
        <v>1.119212962962963E-2</v>
      </c>
      <c r="G3" s="1">
        <f>(Tabulka13[[#This Row],[sec]]-INT(Tabulka13[[#This Row],[sec]]))/24/60/60</f>
        <v>0</v>
      </c>
    </row>
    <row r="4" spans="2:8" x14ac:dyDescent="0.25">
      <c r="B4">
        <v>1</v>
      </c>
      <c r="D4">
        <v>17</v>
      </c>
      <c r="E4">
        <v>28</v>
      </c>
      <c r="F4" s="23">
        <f>TIME(Tabulka13[[#This Row],[hod]],Tabulka13[[#This Row],[min]],Tabulka13[[#This Row],[sec]])+Tabulka13[[#This Row],[desetiny]]</f>
        <v>1.2129629629629629E-2</v>
      </c>
      <c r="G4" s="1">
        <f>(Tabulka13[[#This Row],[sec]]-INT(Tabulka13[[#This Row],[sec]]))/24/60/60</f>
        <v>0</v>
      </c>
    </row>
    <row r="5" spans="2:8" x14ac:dyDescent="0.25">
      <c r="B5">
        <v>17</v>
      </c>
      <c r="D5">
        <v>17</v>
      </c>
      <c r="E5">
        <v>32</v>
      </c>
      <c r="F5" s="23">
        <f>TIME(Tabulka13[[#This Row],[hod]],Tabulka13[[#This Row],[min]],Tabulka13[[#This Row],[sec]])+Tabulka13[[#This Row],[desetiny]]</f>
        <v>1.2175925925925929E-2</v>
      </c>
      <c r="G5" s="1">
        <f>(Tabulka13[[#This Row],[sec]]-INT(Tabulka13[[#This Row],[sec]]))/24/60/60</f>
        <v>0</v>
      </c>
    </row>
    <row r="6" spans="2:8" x14ac:dyDescent="0.25">
      <c r="B6">
        <v>10</v>
      </c>
      <c r="D6">
        <v>18</v>
      </c>
      <c r="E6">
        <v>29</v>
      </c>
      <c r="F6" s="23">
        <f>TIME(Tabulka13[[#This Row],[hod]],Tabulka13[[#This Row],[min]],Tabulka13[[#This Row],[sec]])+Tabulka13[[#This Row],[desetiny]]</f>
        <v>1.283564814814815E-2</v>
      </c>
      <c r="G6" s="1">
        <f>(Tabulka13[[#This Row],[sec]]-INT(Tabulka13[[#This Row],[sec]]))/24/60/60</f>
        <v>0</v>
      </c>
    </row>
    <row r="7" spans="2:8" x14ac:dyDescent="0.25">
      <c r="B7">
        <v>3</v>
      </c>
      <c r="D7">
        <v>18</v>
      </c>
      <c r="E7">
        <v>33</v>
      </c>
      <c r="F7" s="23">
        <f>TIME(Tabulka13[[#This Row],[hod]],Tabulka13[[#This Row],[min]],Tabulka13[[#This Row],[sec]])+Tabulka13[[#This Row],[desetiny]]</f>
        <v>1.2881944444444446E-2</v>
      </c>
      <c r="G7" s="1">
        <f>(Tabulka13[[#This Row],[sec]]-INT(Tabulka13[[#This Row],[sec]]))/24/60/60</f>
        <v>0</v>
      </c>
    </row>
    <row r="8" spans="2:8" x14ac:dyDescent="0.25">
      <c r="B8">
        <v>20</v>
      </c>
      <c r="D8">
        <v>19</v>
      </c>
      <c r="E8">
        <v>19</v>
      </c>
      <c r="F8" s="23">
        <f>TIME(Tabulka13[[#This Row],[hod]],Tabulka13[[#This Row],[min]],Tabulka13[[#This Row],[sec]])+Tabulka13[[#This Row],[desetiny]]</f>
        <v>1.3414351851851851E-2</v>
      </c>
      <c r="G8" s="1">
        <f>(Tabulka13[[#This Row],[sec]]-INT(Tabulka13[[#This Row],[sec]]))/24/60/60</f>
        <v>0</v>
      </c>
    </row>
    <row r="9" spans="2:8" x14ac:dyDescent="0.25">
      <c r="B9">
        <v>25</v>
      </c>
      <c r="D9">
        <v>19</v>
      </c>
      <c r="E9">
        <v>42</v>
      </c>
      <c r="F9" s="23">
        <f>TIME(Tabulka13[[#This Row],[hod]],Tabulka13[[#This Row],[min]],Tabulka13[[#This Row],[sec]])+Tabulka13[[#This Row],[desetiny]]</f>
        <v>1.3680555555555555E-2</v>
      </c>
      <c r="G9" s="1">
        <f>(Tabulka13[[#This Row],[sec]]-INT(Tabulka13[[#This Row],[sec]]))/24/60/60</f>
        <v>0</v>
      </c>
    </row>
    <row r="10" spans="2:8" x14ac:dyDescent="0.25">
      <c r="B10">
        <v>27</v>
      </c>
      <c r="D10">
        <v>19</v>
      </c>
      <c r="E10">
        <v>49</v>
      </c>
      <c r="F10" s="23">
        <f>TIME(Tabulka13[[#This Row],[hod]],Tabulka13[[#This Row],[min]],Tabulka13[[#This Row],[sec]])+Tabulka13[[#This Row],[desetiny]]</f>
        <v>1.3761574074074074E-2</v>
      </c>
      <c r="G10" s="1">
        <f>(Tabulka13[[#This Row],[sec]]-INT(Tabulka13[[#This Row],[sec]]))/24/60/60</f>
        <v>0</v>
      </c>
    </row>
    <row r="11" spans="2:8" x14ac:dyDescent="0.25">
      <c r="B11">
        <v>18</v>
      </c>
      <c r="D11">
        <v>19</v>
      </c>
      <c r="E11">
        <v>58</v>
      </c>
      <c r="F11" s="23">
        <f>TIME(Tabulka13[[#This Row],[hod]],Tabulka13[[#This Row],[min]],Tabulka13[[#This Row],[sec]])+Tabulka13[[#This Row],[desetiny]]</f>
        <v>1.3865740740740739E-2</v>
      </c>
      <c r="G11" s="1">
        <f>(Tabulka13[[#This Row],[sec]]-INT(Tabulka13[[#This Row],[sec]]))/24/60/60</f>
        <v>0</v>
      </c>
    </row>
    <row r="12" spans="2:8" x14ac:dyDescent="0.25">
      <c r="B12">
        <v>40</v>
      </c>
      <c r="D12">
        <v>20</v>
      </c>
      <c r="E12">
        <v>11</v>
      </c>
      <c r="F12" s="23">
        <f>TIME(Tabulka13[[#This Row],[hod]],Tabulka13[[#This Row],[min]],Tabulka13[[#This Row],[sec]])+Tabulka13[[#This Row],[desetiny]]</f>
        <v>1.4016203703703704E-2</v>
      </c>
      <c r="G12" s="1">
        <f>(Tabulka13[[#This Row],[sec]]-INT(Tabulka13[[#This Row],[sec]]))/24/60/60</f>
        <v>0</v>
      </c>
    </row>
    <row r="13" spans="2:8" x14ac:dyDescent="0.25">
      <c r="B13">
        <v>7</v>
      </c>
      <c r="D13">
        <v>20</v>
      </c>
      <c r="E13">
        <v>33</v>
      </c>
      <c r="F13" s="23">
        <f>TIME(Tabulka13[[#This Row],[hod]],Tabulka13[[#This Row],[min]],Tabulka13[[#This Row],[sec]])+Tabulka13[[#This Row],[desetiny]]</f>
        <v>1.4270833333333335E-2</v>
      </c>
      <c r="G13" s="1">
        <f>(Tabulka13[[#This Row],[sec]]-INT(Tabulka13[[#This Row],[sec]]))/24/60/60</f>
        <v>0</v>
      </c>
    </row>
    <row r="14" spans="2:8" x14ac:dyDescent="0.25">
      <c r="B14">
        <v>50</v>
      </c>
      <c r="D14">
        <v>20</v>
      </c>
      <c r="E14">
        <v>52</v>
      </c>
      <c r="F14" s="23">
        <f>TIME(Tabulka13[[#This Row],[hod]],Tabulka13[[#This Row],[min]],Tabulka13[[#This Row],[sec]])+Tabulka13[[#This Row],[desetiny]]</f>
        <v>1.4490740740740742E-2</v>
      </c>
      <c r="G14" s="1">
        <f>(Tabulka13[[#This Row],[sec]]-INT(Tabulka13[[#This Row],[sec]]))/24/60/60</f>
        <v>0</v>
      </c>
    </row>
    <row r="15" spans="2:8" x14ac:dyDescent="0.25">
      <c r="B15">
        <v>49</v>
      </c>
      <c r="D15">
        <v>21</v>
      </c>
      <c r="E15">
        <v>24</v>
      </c>
      <c r="F15" s="23">
        <f>TIME(Tabulka13[[#This Row],[hod]],Tabulka13[[#This Row],[min]],Tabulka13[[#This Row],[sec]])+Tabulka13[[#This Row],[desetiny]]</f>
        <v>1.486111111111111E-2</v>
      </c>
      <c r="G15" s="1">
        <f>(Tabulka13[[#This Row],[sec]]-INT(Tabulka13[[#This Row],[sec]]))/24/60/60</f>
        <v>0</v>
      </c>
    </row>
    <row r="16" spans="2:8" x14ac:dyDescent="0.25">
      <c r="B16">
        <v>24</v>
      </c>
      <c r="D16">
        <v>21</v>
      </c>
      <c r="E16">
        <v>29</v>
      </c>
      <c r="F16" s="23">
        <f>TIME(Tabulka13[[#This Row],[hod]],Tabulka13[[#This Row],[min]],Tabulka13[[#This Row],[sec]])+Tabulka13[[#This Row],[desetiny]]</f>
        <v>1.4918981481481483E-2</v>
      </c>
      <c r="G16" s="1">
        <f>(Tabulka13[[#This Row],[sec]]-INT(Tabulka13[[#This Row],[sec]]))/24/60/60</f>
        <v>0</v>
      </c>
    </row>
    <row r="17" spans="2:7" x14ac:dyDescent="0.25">
      <c r="B17">
        <v>15</v>
      </c>
      <c r="D17">
        <v>21</v>
      </c>
      <c r="E17">
        <v>48</v>
      </c>
      <c r="F17" s="23">
        <f>TIME(Tabulka13[[#This Row],[hod]],Tabulka13[[#This Row],[min]],Tabulka13[[#This Row],[sec]])+Tabulka13[[#This Row],[desetiny]]</f>
        <v>1.5138888888888889E-2</v>
      </c>
      <c r="G17" s="1">
        <f>(Tabulka13[[#This Row],[sec]]-INT(Tabulka13[[#This Row],[sec]]))/24/60/60</f>
        <v>0</v>
      </c>
    </row>
    <row r="18" spans="2:7" x14ac:dyDescent="0.25">
      <c r="B18">
        <v>29</v>
      </c>
      <c r="D18">
        <v>21</v>
      </c>
      <c r="E18">
        <v>58</v>
      </c>
      <c r="F18" s="23">
        <f>TIME(Tabulka13[[#This Row],[hod]],Tabulka13[[#This Row],[min]],Tabulka13[[#This Row],[sec]])+Tabulka13[[#This Row],[desetiny]]</f>
        <v>1.525462962962963E-2</v>
      </c>
      <c r="G18" s="1">
        <f>(Tabulka13[[#This Row],[sec]]-INT(Tabulka13[[#This Row],[sec]]))/24/60/60</f>
        <v>0</v>
      </c>
    </row>
    <row r="19" spans="2:7" x14ac:dyDescent="0.25">
      <c r="B19">
        <v>37</v>
      </c>
      <c r="D19">
        <v>22</v>
      </c>
      <c r="E19">
        <v>5</v>
      </c>
      <c r="F19" s="23">
        <f>TIME(Tabulka13[[#This Row],[hod]],Tabulka13[[#This Row],[min]],Tabulka13[[#This Row],[sec]])+Tabulka13[[#This Row],[desetiny]]</f>
        <v>1.5335648148148147E-2</v>
      </c>
      <c r="G19" s="1">
        <f>(Tabulka13[[#This Row],[sec]]-INT(Tabulka13[[#This Row],[sec]]))/24/60/60</f>
        <v>0</v>
      </c>
    </row>
    <row r="20" spans="2:7" x14ac:dyDescent="0.25">
      <c r="B20">
        <v>41</v>
      </c>
      <c r="D20">
        <v>22</v>
      </c>
      <c r="E20">
        <v>31</v>
      </c>
      <c r="F20" s="23">
        <f>TIME(Tabulka13[[#This Row],[hod]],Tabulka13[[#This Row],[min]],Tabulka13[[#This Row],[sec]])+Tabulka13[[#This Row],[desetiny]]</f>
        <v>1.5636574074074074E-2</v>
      </c>
      <c r="G20" s="1">
        <f>(Tabulka13[[#This Row],[sec]]-INT(Tabulka13[[#This Row],[sec]]))/24/60/60</f>
        <v>0</v>
      </c>
    </row>
    <row r="21" spans="2:7" x14ac:dyDescent="0.25">
      <c r="B21">
        <v>45</v>
      </c>
      <c r="D21">
        <v>23</v>
      </c>
      <c r="E21">
        <v>6</v>
      </c>
      <c r="F21" s="23">
        <f>TIME(Tabulka13[[#This Row],[hod]],Tabulka13[[#This Row],[min]],Tabulka13[[#This Row],[sec]])+Tabulka13[[#This Row],[desetiny]]</f>
        <v>1.6041666666666666E-2</v>
      </c>
      <c r="G21" s="1">
        <f>(Tabulka13[[#This Row],[sec]]-INT(Tabulka13[[#This Row],[sec]]))/24/60/60</f>
        <v>0</v>
      </c>
    </row>
    <row r="22" spans="2:7" x14ac:dyDescent="0.25">
      <c r="B22">
        <v>22</v>
      </c>
      <c r="D22">
        <v>23</v>
      </c>
      <c r="E22">
        <v>35</v>
      </c>
      <c r="F22" s="23">
        <f>TIME(Tabulka13[[#This Row],[hod]],Tabulka13[[#This Row],[min]],Tabulka13[[#This Row],[sec]])+Tabulka13[[#This Row],[desetiny]]</f>
        <v>1.6377314814814813E-2</v>
      </c>
      <c r="G22" s="1">
        <f>(Tabulka13[[#This Row],[sec]]-INT(Tabulka13[[#This Row],[sec]]))/24/60/60</f>
        <v>0</v>
      </c>
    </row>
    <row r="23" spans="2:7" x14ac:dyDescent="0.25">
      <c r="B23">
        <v>11</v>
      </c>
      <c r="D23">
        <v>23</v>
      </c>
      <c r="E23">
        <v>47</v>
      </c>
      <c r="F23" s="23">
        <f>TIME(Tabulka13[[#This Row],[hod]],Tabulka13[[#This Row],[min]],Tabulka13[[#This Row],[sec]])+Tabulka13[[#This Row],[desetiny]]</f>
        <v>1.6516203703703703E-2</v>
      </c>
      <c r="G23" s="1">
        <f>(Tabulka13[[#This Row],[sec]]-INT(Tabulka13[[#This Row],[sec]]))/24/60/60</f>
        <v>0</v>
      </c>
    </row>
    <row r="24" spans="2:7" x14ac:dyDescent="0.25">
      <c r="B24">
        <v>13</v>
      </c>
      <c r="D24">
        <v>24</v>
      </c>
      <c r="E24">
        <v>2</v>
      </c>
      <c r="F24" s="23">
        <f>TIME(Tabulka13[[#This Row],[hod]],Tabulka13[[#This Row],[min]],Tabulka13[[#This Row],[sec]])+Tabulka13[[#This Row],[desetiny]]</f>
        <v>1.6689814814814817E-2</v>
      </c>
      <c r="G24" s="1">
        <f>(Tabulka13[[#This Row],[sec]]-INT(Tabulka13[[#This Row],[sec]]))/24/60/60</f>
        <v>0</v>
      </c>
    </row>
    <row r="25" spans="2:7" x14ac:dyDescent="0.25">
      <c r="B25">
        <v>6</v>
      </c>
      <c r="D25">
        <v>24</v>
      </c>
      <c r="E25">
        <v>3</v>
      </c>
      <c r="F25" s="23">
        <f>TIME(Tabulka13[[#This Row],[hod]],Tabulka13[[#This Row],[min]],Tabulka13[[#This Row],[sec]])+Tabulka13[[#This Row],[desetiny]]</f>
        <v>1.6701388888888887E-2</v>
      </c>
      <c r="G25" s="1">
        <f>(Tabulka13[[#This Row],[sec]]-INT(Tabulka13[[#This Row],[sec]]))/24/60/60</f>
        <v>0</v>
      </c>
    </row>
    <row r="26" spans="2:7" x14ac:dyDescent="0.25">
      <c r="B26">
        <v>26</v>
      </c>
      <c r="D26">
        <v>24</v>
      </c>
      <c r="E26">
        <v>3</v>
      </c>
      <c r="F26" s="23">
        <f>TIME(Tabulka13[[#This Row],[hod]],Tabulka13[[#This Row],[min]],Tabulka13[[#This Row],[sec]])+Tabulka13[[#This Row],[desetiny]]</f>
        <v>1.6701388888888887E-2</v>
      </c>
      <c r="G26" s="1">
        <f>(Tabulka13[[#This Row],[sec]]-INT(Tabulka13[[#This Row],[sec]]))/24/60/60</f>
        <v>0</v>
      </c>
    </row>
    <row r="27" spans="2:7" x14ac:dyDescent="0.25">
      <c r="B27">
        <v>52</v>
      </c>
      <c r="D27">
        <v>24</v>
      </c>
      <c r="E27">
        <v>6</v>
      </c>
      <c r="F27" s="23">
        <f>TIME(Tabulka13[[#This Row],[hod]],Tabulka13[[#This Row],[min]],Tabulka13[[#This Row],[sec]])+Tabulka13[[#This Row],[desetiny]]</f>
        <v>1.6736111111111111E-2</v>
      </c>
      <c r="G27" s="1">
        <f>(Tabulka13[[#This Row],[sec]]-INT(Tabulka13[[#This Row],[sec]]))/24/60/60</f>
        <v>0</v>
      </c>
    </row>
    <row r="28" spans="2:7" x14ac:dyDescent="0.25">
      <c r="B28">
        <v>53</v>
      </c>
      <c r="D28">
        <v>24</v>
      </c>
      <c r="E28">
        <v>9</v>
      </c>
      <c r="F28" s="23">
        <f>TIME(Tabulka13[[#This Row],[hod]],Tabulka13[[#This Row],[min]],Tabulka13[[#This Row],[sec]])+Tabulka13[[#This Row],[desetiny]]</f>
        <v>1.6770833333333332E-2</v>
      </c>
      <c r="G28" s="1">
        <f>(Tabulka13[[#This Row],[sec]]-INT(Tabulka13[[#This Row],[sec]]))/24/60/60</f>
        <v>0</v>
      </c>
    </row>
    <row r="29" spans="2:7" x14ac:dyDescent="0.25">
      <c r="B29">
        <v>8</v>
      </c>
      <c r="D29">
        <v>24</v>
      </c>
      <c r="E29">
        <v>12</v>
      </c>
      <c r="F29" s="23">
        <f>TIME(Tabulka13[[#This Row],[hod]],Tabulka13[[#This Row],[min]],Tabulka13[[#This Row],[sec]])+Tabulka13[[#This Row],[desetiny]]</f>
        <v>1.6805555555555556E-2</v>
      </c>
      <c r="G29" s="1">
        <f>(Tabulka13[[#This Row],[sec]]-INT(Tabulka13[[#This Row],[sec]]))/24/60/60</f>
        <v>0</v>
      </c>
    </row>
    <row r="30" spans="2:7" x14ac:dyDescent="0.25">
      <c r="B30">
        <v>51</v>
      </c>
      <c r="D30">
        <v>24</v>
      </c>
      <c r="E30">
        <v>24</v>
      </c>
      <c r="F30" s="23">
        <f>TIME(Tabulka13[[#This Row],[hod]],Tabulka13[[#This Row],[min]],Tabulka13[[#This Row],[sec]])+Tabulka13[[#This Row],[desetiny]]</f>
        <v>1.6944444444444443E-2</v>
      </c>
      <c r="G30" s="1">
        <f>(Tabulka13[[#This Row],[sec]]-INT(Tabulka13[[#This Row],[sec]]))/24/60/60</f>
        <v>0</v>
      </c>
    </row>
    <row r="31" spans="2:7" x14ac:dyDescent="0.25">
      <c r="B31">
        <v>59</v>
      </c>
      <c r="D31">
        <v>24</v>
      </c>
      <c r="E31">
        <v>31</v>
      </c>
      <c r="F31" s="23">
        <f>TIME(Tabulka13[[#This Row],[hod]],Tabulka13[[#This Row],[min]],Tabulka13[[#This Row],[sec]])+Tabulka13[[#This Row],[desetiny]]</f>
        <v>1.7025462962962961E-2</v>
      </c>
      <c r="G31" s="1">
        <f>(Tabulka13[[#This Row],[sec]]-INT(Tabulka13[[#This Row],[sec]]))/24/60/60</f>
        <v>0</v>
      </c>
    </row>
    <row r="32" spans="2:7" x14ac:dyDescent="0.25">
      <c r="B32">
        <v>19</v>
      </c>
      <c r="D32">
        <v>24</v>
      </c>
      <c r="E32">
        <v>38</v>
      </c>
      <c r="F32" s="23">
        <f>TIME(Tabulka13[[#This Row],[hod]],Tabulka13[[#This Row],[min]],Tabulka13[[#This Row],[sec]])+Tabulka13[[#This Row],[desetiny]]</f>
        <v>1.7106481481481483E-2</v>
      </c>
      <c r="G32" s="1">
        <f>(Tabulka13[[#This Row],[sec]]-INT(Tabulka13[[#This Row],[sec]]))/24/60/60</f>
        <v>0</v>
      </c>
    </row>
    <row r="33" spans="2:7" x14ac:dyDescent="0.25">
      <c r="B33">
        <v>47</v>
      </c>
      <c r="D33">
        <v>24</v>
      </c>
      <c r="E33">
        <v>39</v>
      </c>
      <c r="F33" s="23">
        <f>TIME(Tabulka13[[#This Row],[hod]],Tabulka13[[#This Row],[min]],Tabulka13[[#This Row],[sec]])+Tabulka13[[#This Row],[desetiny]]</f>
        <v>1.7118055555555556E-2</v>
      </c>
      <c r="G33" s="1">
        <f>(Tabulka13[[#This Row],[sec]]-INT(Tabulka13[[#This Row],[sec]]))/24/60/60</f>
        <v>0</v>
      </c>
    </row>
    <row r="34" spans="2:7" x14ac:dyDescent="0.25">
      <c r="B34">
        <v>35</v>
      </c>
      <c r="D34">
        <v>24</v>
      </c>
      <c r="E34">
        <v>48</v>
      </c>
      <c r="F34" s="23">
        <f>TIME(Tabulka13[[#This Row],[hod]],Tabulka13[[#This Row],[min]],Tabulka13[[#This Row],[sec]])+Tabulka13[[#This Row],[desetiny]]</f>
        <v>1.7222222222222222E-2</v>
      </c>
      <c r="G34" s="1">
        <f>(Tabulka13[[#This Row],[sec]]-INT(Tabulka13[[#This Row],[sec]]))/24/60/60</f>
        <v>0</v>
      </c>
    </row>
    <row r="35" spans="2:7" x14ac:dyDescent="0.25">
      <c r="B35">
        <v>9</v>
      </c>
      <c r="D35">
        <v>25</v>
      </c>
      <c r="E35">
        <v>12</v>
      </c>
      <c r="F35" s="23">
        <f>TIME(Tabulka13[[#This Row],[hod]],Tabulka13[[#This Row],[min]],Tabulka13[[#This Row],[sec]])+Tabulka13[[#This Row],[desetiny]]</f>
        <v>1.7499999999999998E-2</v>
      </c>
      <c r="G35" s="1">
        <f>(Tabulka13[[#This Row],[sec]]-INT(Tabulka13[[#This Row],[sec]]))/24/60/60</f>
        <v>0</v>
      </c>
    </row>
    <row r="36" spans="2:7" x14ac:dyDescent="0.25">
      <c r="B36">
        <v>28</v>
      </c>
      <c r="D36">
        <v>25</v>
      </c>
      <c r="E36">
        <v>15</v>
      </c>
      <c r="F36" s="23">
        <f>TIME(Tabulka13[[#This Row],[hod]],Tabulka13[[#This Row],[min]],Tabulka13[[#This Row],[sec]])+Tabulka13[[#This Row],[desetiny]]</f>
        <v>1.7534722222222222E-2</v>
      </c>
      <c r="G36" s="1">
        <f>(Tabulka13[[#This Row],[sec]]-INT(Tabulka13[[#This Row],[sec]]))/24/60/60</f>
        <v>0</v>
      </c>
    </row>
    <row r="37" spans="2:7" x14ac:dyDescent="0.25">
      <c r="B37">
        <v>34</v>
      </c>
      <c r="D37">
        <v>25</v>
      </c>
      <c r="E37">
        <v>20</v>
      </c>
      <c r="F37" s="23">
        <f>TIME(Tabulka13[[#This Row],[hod]],Tabulka13[[#This Row],[min]],Tabulka13[[#This Row],[sec]])+Tabulka13[[#This Row],[desetiny]]</f>
        <v>1.7592592592592594E-2</v>
      </c>
      <c r="G37" s="1">
        <f>(Tabulka13[[#This Row],[sec]]-INT(Tabulka13[[#This Row],[sec]]))/24/60/60</f>
        <v>0</v>
      </c>
    </row>
    <row r="38" spans="2:7" x14ac:dyDescent="0.25">
      <c r="B38">
        <v>55</v>
      </c>
      <c r="D38">
        <v>25</v>
      </c>
      <c r="E38">
        <v>22</v>
      </c>
      <c r="F38" s="23">
        <f>TIME(Tabulka13[[#This Row],[hod]],Tabulka13[[#This Row],[min]],Tabulka13[[#This Row],[sec]])+Tabulka13[[#This Row],[desetiny]]</f>
        <v>1.7615740740740741E-2</v>
      </c>
      <c r="G38" s="1">
        <f>(Tabulka13[[#This Row],[sec]]-INT(Tabulka13[[#This Row],[sec]]))/24/60/60</f>
        <v>0</v>
      </c>
    </row>
    <row r="39" spans="2:7" x14ac:dyDescent="0.25">
      <c r="B39">
        <v>16</v>
      </c>
      <c r="D39">
        <v>25</v>
      </c>
      <c r="E39">
        <v>26</v>
      </c>
      <c r="F39" s="23">
        <f>TIME(Tabulka13[[#This Row],[hod]],Tabulka13[[#This Row],[min]],Tabulka13[[#This Row],[sec]])+Tabulka13[[#This Row],[desetiny]]</f>
        <v>1.7662037037037035E-2</v>
      </c>
      <c r="G39" s="1">
        <f>(Tabulka13[[#This Row],[sec]]-INT(Tabulka13[[#This Row],[sec]]))/24/60/60</f>
        <v>0</v>
      </c>
    </row>
    <row r="40" spans="2:7" x14ac:dyDescent="0.25">
      <c r="B40">
        <v>36</v>
      </c>
      <c r="D40">
        <v>25</v>
      </c>
      <c r="E40">
        <v>33</v>
      </c>
      <c r="F40" s="23">
        <f>TIME(Tabulka13[[#This Row],[hod]],Tabulka13[[#This Row],[min]],Tabulka13[[#This Row],[sec]])+Tabulka13[[#This Row],[desetiny]]</f>
        <v>1.7743055555555557E-2</v>
      </c>
      <c r="G40" s="1">
        <f>(Tabulka13[[#This Row],[sec]]-INT(Tabulka13[[#This Row],[sec]]))/24/60/60</f>
        <v>0</v>
      </c>
    </row>
    <row r="41" spans="2:7" x14ac:dyDescent="0.25">
      <c r="B41">
        <v>23</v>
      </c>
      <c r="D41">
        <v>25</v>
      </c>
      <c r="E41">
        <v>36</v>
      </c>
      <c r="F41" s="23">
        <f>TIME(Tabulka13[[#This Row],[hod]],Tabulka13[[#This Row],[min]],Tabulka13[[#This Row],[sec]])+Tabulka13[[#This Row],[desetiny]]</f>
        <v>1.7777777777777778E-2</v>
      </c>
      <c r="G41" s="1">
        <f>(Tabulka13[[#This Row],[sec]]-INT(Tabulka13[[#This Row],[sec]]))/24/60/60</f>
        <v>0</v>
      </c>
    </row>
    <row r="42" spans="2:7" x14ac:dyDescent="0.25">
      <c r="B42">
        <v>21</v>
      </c>
      <c r="D42">
        <v>25</v>
      </c>
      <c r="E42">
        <v>37</v>
      </c>
      <c r="F42" s="23">
        <f>TIME(Tabulka13[[#This Row],[hod]],Tabulka13[[#This Row],[min]],Tabulka13[[#This Row],[sec]])+Tabulka13[[#This Row],[desetiny]]</f>
        <v>1.7789351851851851E-2</v>
      </c>
      <c r="G42" s="1">
        <f>(Tabulka13[[#This Row],[sec]]-INT(Tabulka13[[#This Row],[sec]]))/24/60/60</f>
        <v>0</v>
      </c>
    </row>
    <row r="43" spans="2:7" x14ac:dyDescent="0.25">
      <c r="B43">
        <v>65</v>
      </c>
      <c r="D43">
        <v>25</v>
      </c>
      <c r="E43">
        <v>50</v>
      </c>
      <c r="F43" s="23">
        <f>TIME(Tabulka13[[#This Row],[hod]],Tabulka13[[#This Row],[min]],Tabulka13[[#This Row],[sec]])+Tabulka13[[#This Row],[desetiny]]</f>
        <v>1.7939814814814815E-2</v>
      </c>
      <c r="G43" s="1">
        <f>(Tabulka13[[#This Row],[sec]]-INT(Tabulka13[[#This Row],[sec]]))/24/60/60</f>
        <v>0</v>
      </c>
    </row>
    <row r="44" spans="2:7" x14ac:dyDescent="0.25">
      <c r="B44">
        <v>48</v>
      </c>
      <c r="D44">
        <v>26</v>
      </c>
      <c r="E44">
        <v>2</v>
      </c>
      <c r="F44" s="23">
        <f>TIME(Tabulka13[[#This Row],[hod]],Tabulka13[[#This Row],[min]],Tabulka13[[#This Row],[sec]])+Tabulka13[[#This Row],[desetiny]]</f>
        <v>1.8078703703703704E-2</v>
      </c>
      <c r="G44" s="1">
        <f>(Tabulka13[[#This Row],[sec]]-INT(Tabulka13[[#This Row],[sec]]))/24/60/60</f>
        <v>0</v>
      </c>
    </row>
    <row r="45" spans="2:7" x14ac:dyDescent="0.25">
      <c r="B45">
        <v>62</v>
      </c>
      <c r="D45">
        <v>26</v>
      </c>
      <c r="E45">
        <v>32</v>
      </c>
      <c r="F45" s="23">
        <f>TIME(Tabulka13[[#This Row],[hod]],Tabulka13[[#This Row],[min]],Tabulka13[[#This Row],[sec]])+Tabulka13[[#This Row],[desetiny]]</f>
        <v>1.8425925925925925E-2</v>
      </c>
      <c r="G45" s="1">
        <f>(Tabulka13[[#This Row],[sec]]-INT(Tabulka13[[#This Row],[sec]]))/24/60/60</f>
        <v>0</v>
      </c>
    </row>
    <row r="46" spans="2:7" x14ac:dyDescent="0.25">
      <c r="B46">
        <v>43</v>
      </c>
      <c r="D46">
        <v>26</v>
      </c>
      <c r="E46">
        <v>35</v>
      </c>
      <c r="F46" s="23">
        <f>TIME(Tabulka13[[#This Row],[hod]],Tabulka13[[#This Row],[min]],Tabulka13[[#This Row],[sec]])+Tabulka13[[#This Row],[desetiny]]</f>
        <v>1.8460648148148146E-2</v>
      </c>
      <c r="G46" s="1">
        <f>(Tabulka13[[#This Row],[sec]]-INT(Tabulka13[[#This Row],[sec]]))/24/60/60</f>
        <v>0</v>
      </c>
    </row>
    <row r="47" spans="2:7" x14ac:dyDescent="0.25">
      <c r="B47">
        <v>64</v>
      </c>
      <c r="D47">
        <v>26</v>
      </c>
      <c r="E47">
        <v>41</v>
      </c>
      <c r="F47" s="23">
        <f>TIME(Tabulka13[[#This Row],[hod]],Tabulka13[[#This Row],[min]],Tabulka13[[#This Row],[sec]])+Tabulka13[[#This Row],[desetiny]]</f>
        <v>1.8530092592592595E-2</v>
      </c>
      <c r="G47" s="1">
        <f>(Tabulka13[[#This Row],[sec]]-INT(Tabulka13[[#This Row],[sec]]))/24/60/60</f>
        <v>0</v>
      </c>
    </row>
    <row r="48" spans="2:7" x14ac:dyDescent="0.25">
      <c r="B48">
        <v>79</v>
      </c>
      <c r="D48">
        <v>26</v>
      </c>
      <c r="E48">
        <v>46</v>
      </c>
      <c r="F48" s="23">
        <f>TIME(Tabulka13[[#This Row],[hod]],Tabulka13[[#This Row],[min]],Tabulka13[[#This Row],[sec]])+Tabulka13[[#This Row],[desetiny]]</f>
        <v>1.8587962962962962E-2</v>
      </c>
      <c r="G48" s="1">
        <f>(Tabulka13[[#This Row],[sec]]-INT(Tabulka13[[#This Row],[sec]]))/24/60/60</f>
        <v>0</v>
      </c>
    </row>
    <row r="49" spans="2:7" x14ac:dyDescent="0.25">
      <c r="B49">
        <v>74</v>
      </c>
      <c r="D49">
        <v>26</v>
      </c>
      <c r="E49">
        <v>50</v>
      </c>
      <c r="F49" s="23">
        <f>TIME(Tabulka13[[#This Row],[hod]],Tabulka13[[#This Row],[min]],Tabulka13[[#This Row],[sec]])+Tabulka13[[#This Row],[desetiny]]</f>
        <v>1.8634259259259257E-2</v>
      </c>
      <c r="G49" s="1">
        <f>(Tabulka13[[#This Row],[sec]]-INT(Tabulka13[[#This Row],[sec]]))/24/60/60</f>
        <v>0</v>
      </c>
    </row>
    <row r="50" spans="2:7" x14ac:dyDescent="0.25">
      <c r="B50">
        <v>5</v>
      </c>
      <c r="D50">
        <v>26</v>
      </c>
      <c r="E50">
        <v>52</v>
      </c>
      <c r="F50" s="23">
        <f>TIME(Tabulka13[[#This Row],[hod]],Tabulka13[[#This Row],[min]],Tabulka13[[#This Row],[sec]])+Tabulka13[[#This Row],[desetiny]]</f>
        <v>1.8657407407407407E-2</v>
      </c>
      <c r="G50" s="1">
        <f>(Tabulka13[[#This Row],[sec]]-INT(Tabulka13[[#This Row],[sec]]))/24/60/60</f>
        <v>0</v>
      </c>
    </row>
    <row r="51" spans="2:7" x14ac:dyDescent="0.25">
      <c r="B51">
        <v>42</v>
      </c>
      <c r="D51">
        <v>27</v>
      </c>
      <c r="E51">
        <v>12</v>
      </c>
      <c r="F51" s="23">
        <f>TIME(Tabulka13[[#This Row],[hod]],Tabulka13[[#This Row],[min]],Tabulka13[[#This Row],[sec]])+Tabulka13[[#This Row],[desetiny]]</f>
        <v>1.8888888888888889E-2</v>
      </c>
      <c r="G51" s="1">
        <f>(Tabulka13[[#This Row],[sec]]-INT(Tabulka13[[#This Row],[sec]]))/24/60/60</f>
        <v>0</v>
      </c>
    </row>
    <row r="52" spans="2:7" x14ac:dyDescent="0.25">
      <c r="B52">
        <v>63</v>
      </c>
      <c r="D52">
        <v>27</v>
      </c>
      <c r="E52">
        <v>13</v>
      </c>
      <c r="F52" s="23">
        <f>TIME(Tabulka13[[#This Row],[hod]],Tabulka13[[#This Row],[min]],Tabulka13[[#This Row],[sec]])+Tabulka13[[#This Row],[desetiny]]</f>
        <v>1.8900462962962963E-2</v>
      </c>
      <c r="G52" s="1">
        <f>(Tabulka13[[#This Row],[sec]]-INT(Tabulka13[[#This Row],[sec]]))/24/60/60</f>
        <v>0</v>
      </c>
    </row>
    <row r="53" spans="2:7" x14ac:dyDescent="0.25">
      <c r="B53">
        <v>80</v>
      </c>
      <c r="D53">
        <v>27</v>
      </c>
      <c r="E53">
        <v>25</v>
      </c>
      <c r="F53" s="23">
        <f>TIME(Tabulka13[[#This Row],[hod]],Tabulka13[[#This Row],[min]],Tabulka13[[#This Row],[sec]])+Tabulka13[[#This Row],[desetiny]]</f>
        <v>1.9039351851851852E-2</v>
      </c>
      <c r="G53" s="1">
        <f>(Tabulka13[[#This Row],[sec]]-INT(Tabulka13[[#This Row],[sec]]))/24/60/60</f>
        <v>0</v>
      </c>
    </row>
    <row r="54" spans="2:7" x14ac:dyDescent="0.25">
      <c r="B54">
        <v>75</v>
      </c>
      <c r="D54">
        <v>27</v>
      </c>
      <c r="E54">
        <v>38</v>
      </c>
      <c r="F54" s="23">
        <f>TIME(Tabulka13[[#This Row],[hod]],Tabulka13[[#This Row],[min]],Tabulka13[[#This Row],[sec]])+Tabulka13[[#This Row],[desetiny]]</f>
        <v>1.9189814814814816E-2</v>
      </c>
      <c r="G54" s="1">
        <f>(Tabulka13[[#This Row],[sec]]-INT(Tabulka13[[#This Row],[sec]]))/24/60/60</f>
        <v>0</v>
      </c>
    </row>
    <row r="55" spans="2:7" x14ac:dyDescent="0.25">
      <c r="B55">
        <v>57</v>
      </c>
      <c r="D55">
        <v>27</v>
      </c>
      <c r="E55">
        <v>40</v>
      </c>
      <c r="F55" s="23">
        <f>TIME(Tabulka13[[#This Row],[hod]],Tabulka13[[#This Row],[min]],Tabulka13[[#This Row],[sec]])+Tabulka13[[#This Row],[desetiny]]</f>
        <v>1.9212962962962963E-2</v>
      </c>
      <c r="G55" s="1">
        <f>(Tabulka13[[#This Row],[sec]]-INT(Tabulka13[[#This Row],[sec]]))/24/60/60</f>
        <v>0</v>
      </c>
    </row>
    <row r="56" spans="2:7" x14ac:dyDescent="0.25">
      <c r="B56">
        <v>82</v>
      </c>
      <c r="D56">
        <v>27</v>
      </c>
      <c r="E56">
        <v>41</v>
      </c>
      <c r="F56" s="23">
        <f>TIME(Tabulka13[[#This Row],[hod]],Tabulka13[[#This Row],[min]],Tabulka13[[#This Row],[sec]])+Tabulka13[[#This Row],[desetiny]]</f>
        <v>1.9224537037037037E-2</v>
      </c>
      <c r="G56" s="1">
        <f>(Tabulka13[[#This Row],[sec]]-INT(Tabulka13[[#This Row],[sec]]))/24/60/60</f>
        <v>0</v>
      </c>
    </row>
    <row r="57" spans="2:7" x14ac:dyDescent="0.25">
      <c r="B57">
        <v>33</v>
      </c>
      <c r="D57">
        <v>27</v>
      </c>
      <c r="E57">
        <v>45</v>
      </c>
      <c r="F57" s="23">
        <f>TIME(Tabulka13[[#This Row],[hod]],Tabulka13[[#This Row],[min]],Tabulka13[[#This Row],[sec]])+Tabulka13[[#This Row],[desetiny]]</f>
        <v>1.9270833333333334E-2</v>
      </c>
      <c r="G57" s="1">
        <f>(Tabulka13[[#This Row],[sec]]-INT(Tabulka13[[#This Row],[sec]]))/24/60/60</f>
        <v>0</v>
      </c>
    </row>
    <row r="58" spans="2:7" x14ac:dyDescent="0.25">
      <c r="B58">
        <v>81</v>
      </c>
      <c r="D58">
        <v>27</v>
      </c>
      <c r="E58">
        <v>52</v>
      </c>
      <c r="F58" s="23">
        <f>TIME(Tabulka13[[#This Row],[hod]],Tabulka13[[#This Row],[min]],Tabulka13[[#This Row],[sec]])+Tabulka13[[#This Row],[desetiny]]</f>
        <v>1.9351851851851853E-2</v>
      </c>
      <c r="G58" s="1">
        <f>(Tabulka13[[#This Row],[sec]]-INT(Tabulka13[[#This Row],[sec]]))/24/60/60</f>
        <v>0</v>
      </c>
    </row>
    <row r="59" spans="2:7" x14ac:dyDescent="0.25">
      <c r="B59">
        <v>73</v>
      </c>
      <c r="D59">
        <v>28</v>
      </c>
      <c r="E59">
        <v>15</v>
      </c>
      <c r="F59" s="23">
        <f>TIME(Tabulka13[[#This Row],[hod]],Tabulka13[[#This Row],[min]],Tabulka13[[#This Row],[sec]])+Tabulka13[[#This Row],[desetiny]]</f>
        <v>1.9618055555555555E-2</v>
      </c>
      <c r="G59" s="1">
        <f>(Tabulka13[[#This Row],[sec]]-INT(Tabulka13[[#This Row],[sec]]))/24/60/60</f>
        <v>0</v>
      </c>
    </row>
    <row r="60" spans="2:7" x14ac:dyDescent="0.25">
      <c r="B60">
        <v>44</v>
      </c>
      <c r="D60">
        <v>28</v>
      </c>
      <c r="E60">
        <v>18</v>
      </c>
      <c r="F60" s="23">
        <f>TIME(Tabulka13[[#This Row],[hod]],Tabulka13[[#This Row],[min]],Tabulka13[[#This Row],[sec]])+Tabulka13[[#This Row],[desetiny]]</f>
        <v>1.9652777777777779E-2</v>
      </c>
      <c r="G60" s="1">
        <f>(Tabulka13[[#This Row],[sec]]-INT(Tabulka13[[#This Row],[sec]]))/24/60/60</f>
        <v>0</v>
      </c>
    </row>
    <row r="61" spans="2:7" x14ac:dyDescent="0.25">
      <c r="B61">
        <v>12</v>
      </c>
      <c r="D61">
        <v>28</v>
      </c>
      <c r="E61">
        <v>43</v>
      </c>
      <c r="F61" s="23">
        <f>TIME(Tabulka13[[#This Row],[hod]],Tabulka13[[#This Row],[min]],Tabulka13[[#This Row],[sec]])+Tabulka13[[#This Row],[desetiny]]</f>
        <v>1.9942129629629629E-2</v>
      </c>
      <c r="G61" s="1">
        <f>(Tabulka13[[#This Row],[sec]]-INT(Tabulka13[[#This Row],[sec]]))/24/60/60</f>
        <v>0</v>
      </c>
    </row>
    <row r="62" spans="2:7" x14ac:dyDescent="0.25">
      <c r="B62">
        <v>68</v>
      </c>
      <c r="D62">
        <v>28</v>
      </c>
      <c r="E62">
        <v>52</v>
      </c>
      <c r="F62" s="23">
        <f>TIME(Tabulka13[[#This Row],[hod]],Tabulka13[[#This Row],[min]],Tabulka13[[#This Row],[sec]])+Tabulka13[[#This Row],[desetiny]]</f>
        <v>2.0046296296296295E-2</v>
      </c>
      <c r="G62" s="1">
        <f>(Tabulka13[[#This Row],[sec]]-INT(Tabulka13[[#This Row],[sec]]))/24/60/60</f>
        <v>0</v>
      </c>
    </row>
    <row r="63" spans="2:7" x14ac:dyDescent="0.25">
      <c r="B63">
        <v>101</v>
      </c>
      <c r="D63">
        <v>28</v>
      </c>
      <c r="E63">
        <v>53</v>
      </c>
      <c r="F63" s="23">
        <f>TIME(Tabulka13[[#This Row],[hod]],Tabulka13[[#This Row],[min]],Tabulka13[[#This Row],[sec]])+Tabulka13[[#This Row],[desetiny]]</f>
        <v>2.0057870370370368E-2</v>
      </c>
      <c r="G63" s="1">
        <f>(Tabulka13[[#This Row],[sec]]-INT(Tabulka13[[#This Row],[sec]]))/24/60/60</f>
        <v>0</v>
      </c>
    </row>
    <row r="64" spans="2:7" x14ac:dyDescent="0.25">
      <c r="B64">
        <v>71</v>
      </c>
      <c r="D64">
        <v>28</v>
      </c>
      <c r="E64">
        <v>56</v>
      </c>
      <c r="F64" s="23">
        <f>TIME(Tabulka13[[#This Row],[hod]],Tabulka13[[#This Row],[min]],Tabulka13[[#This Row],[sec]])+Tabulka13[[#This Row],[desetiny]]</f>
        <v>2.0092592592592592E-2</v>
      </c>
      <c r="G64" s="1">
        <f>(Tabulka13[[#This Row],[sec]]-INT(Tabulka13[[#This Row],[sec]]))/24/60/60</f>
        <v>0</v>
      </c>
    </row>
    <row r="65" spans="2:7" x14ac:dyDescent="0.25">
      <c r="B65">
        <v>77</v>
      </c>
      <c r="D65">
        <v>29</v>
      </c>
      <c r="E65">
        <v>2</v>
      </c>
      <c r="F65" s="23">
        <f>TIME(Tabulka13[[#This Row],[hod]],Tabulka13[[#This Row],[min]],Tabulka13[[#This Row],[sec]])+Tabulka13[[#This Row],[desetiny]]</f>
        <v>2.0162037037037037E-2</v>
      </c>
      <c r="G65" s="1">
        <f>(Tabulka13[[#This Row],[sec]]-INT(Tabulka13[[#This Row],[sec]]))/24/60/60</f>
        <v>0</v>
      </c>
    </row>
    <row r="66" spans="2:7" x14ac:dyDescent="0.25">
      <c r="B66">
        <v>66</v>
      </c>
      <c r="D66">
        <v>29</v>
      </c>
      <c r="E66">
        <v>9</v>
      </c>
      <c r="F66" s="23">
        <f>TIME(Tabulka13[[#This Row],[hod]],Tabulka13[[#This Row],[min]],Tabulka13[[#This Row],[sec]])+Tabulka13[[#This Row],[desetiny]]</f>
        <v>2.0243055555555552E-2</v>
      </c>
      <c r="G66" s="1">
        <f>(Tabulka13[[#This Row],[sec]]-INT(Tabulka13[[#This Row],[sec]]))/24/60/60</f>
        <v>0</v>
      </c>
    </row>
    <row r="67" spans="2:7" x14ac:dyDescent="0.25">
      <c r="B67">
        <v>56</v>
      </c>
      <c r="D67">
        <v>29</v>
      </c>
      <c r="E67">
        <v>15</v>
      </c>
      <c r="F67" s="23">
        <f>TIME(Tabulka13[[#This Row],[hod]],Tabulka13[[#This Row],[min]],Tabulka13[[#This Row],[sec]])+Tabulka13[[#This Row],[desetiny]]</f>
        <v>2.0312500000000001E-2</v>
      </c>
      <c r="G67" s="1">
        <f>(Tabulka13[[#This Row],[sec]]-INT(Tabulka13[[#This Row],[sec]]))/24/60/60</f>
        <v>0</v>
      </c>
    </row>
    <row r="68" spans="2:7" x14ac:dyDescent="0.25">
      <c r="B68">
        <v>86</v>
      </c>
      <c r="D68">
        <v>29</v>
      </c>
      <c r="E68">
        <v>22</v>
      </c>
      <c r="F68" s="23">
        <f>TIME(Tabulka13[[#This Row],[hod]],Tabulka13[[#This Row],[min]],Tabulka13[[#This Row],[sec]])+Tabulka13[[#This Row],[desetiny]]</f>
        <v>2.0393518518518519E-2</v>
      </c>
      <c r="G68" s="1">
        <f>(Tabulka13[[#This Row],[sec]]-INT(Tabulka13[[#This Row],[sec]]))/24/60/60</f>
        <v>0</v>
      </c>
    </row>
    <row r="69" spans="2:7" x14ac:dyDescent="0.25">
      <c r="B69">
        <v>60</v>
      </c>
      <c r="D69">
        <v>29</v>
      </c>
      <c r="E69">
        <v>36</v>
      </c>
      <c r="F69" s="23">
        <f>TIME(Tabulka13[[#This Row],[hod]],Tabulka13[[#This Row],[min]],Tabulka13[[#This Row],[sec]])+Tabulka13[[#This Row],[desetiny]]</f>
        <v>2.0555555555555556E-2</v>
      </c>
      <c r="G69" s="1">
        <f>(Tabulka13[[#This Row],[sec]]-INT(Tabulka13[[#This Row],[sec]]))/24/60/60</f>
        <v>0</v>
      </c>
    </row>
    <row r="70" spans="2:7" x14ac:dyDescent="0.25">
      <c r="B70">
        <v>83</v>
      </c>
      <c r="D70">
        <v>29</v>
      </c>
      <c r="E70">
        <v>40</v>
      </c>
      <c r="F70" s="23">
        <f>TIME(Tabulka13[[#This Row],[hod]],Tabulka13[[#This Row],[min]],Tabulka13[[#This Row],[sec]])+Tabulka13[[#This Row],[desetiny]]</f>
        <v>2.0601851851851854E-2</v>
      </c>
      <c r="G70" s="1">
        <f>(Tabulka13[[#This Row],[sec]]-INT(Tabulka13[[#This Row],[sec]]))/24/60/60</f>
        <v>0</v>
      </c>
    </row>
    <row r="71" spans="2:7" x14ac:dyDescent="0.25">
      <c r="B71">
        <v>84</v>
      </c>
      <c r="D71">
        <v>30</v>
      </c>
      <c r="E71">
        <v>9</v>
      </c>
      <c r="F71" s="23">
        <f>TIME(Tabulka13[[#This Row],[hod]],Tabulka13[[#This Row],[min]],Tabulka13[[#This Row],[sec]])+Tabulka13[[#This Row],[desetiny]]</f>
        <v>2.0937499999999998E-2</v>
      </c>
      <c r="G71" s="1">
        <f>(Tabulka13[[#This Row],[sec]]-INT(Tabulka13[[#This Row],[sec]]))/24/60/60</f>
        <v>0</v>
      </c>
    </row>
    <row r="72" spans="2:7" x14ac:dyDescent="0.25">
      <c r="B72">
        <v>38</v>
      </c>
      <c r="D72">
        <v>30</v>
      </c>
      <c r="E72">
        <v>16</v>
      </c>
      <c r="F72" s="23">
        <f>TIME(Tabulka13[[#This Row],[hod]],Tabulka13[[#This Row],[min]],Tabulka13[[#This Row],[sec]])+Tabulka13[[#This Row],[desetiny]]</f>
        <v>2.101851851851852E-2</v>
      </c>
      <c r="G72" s="1">
        <f>(Tabulka13[[#This Row],[sec]]-INT(Tabulka13[[#This Row],[sec]]))/24/60/60</f>
        <v>0</v>
      </c>
    </row>
    <row r="73" spans="2:7" x14ac:dyDescent="0.25">
      <c r="B73">
        <v>46</v>
      </c>
      <c r="D73">
        <v>30</v>
      </c>
      <c r="E73">
        <v>35</v>
      </c>
      <c r="F73" s="23">
        <f>TIME(Tabulka13[[#This Row],[hod]],Tabulka13[[#This Row],[min]],Tabulka13[[#This Row],[sec]])+Tabulka13[[#This Row],[desetiny]]</f>
        <v>2.1238425925925924E-2</v>
      </c>
      <c r="G73" s="1">
        <f>(Tabulka13[[#This Row],[sec]]-INT(Tabulka13[[#This Row],[sec]]))/24/60/60</f>
        <v>0</v>
      </c>
    </row>
    <row r="74" spans="2:7" x14ac:dyDescent="0.25">
      <c r="B74">
        <v>69</v>
      </c>
      <c r="D74">
        <v>30</v>
      </c>
      <c r="E74">
        <v>39</v>
      </c>
      <c r="F74" s="23">
        <f>TIME(Tabulka13[[#This Row],[hod]],Tabulka13[[#This Row],[min]],Tabulka13[[#This Row],[sec]])+Tabulka13[[#This Row],[desetiny]]</f>
        <v>2.1284722222222222E-2</v>
      </c>
      <c r="G74" s="1">
        <f>(Tabulka13[[#This Row],[sec]]-INT(Tabulka13[[#This Row],[sec]]))/24/60/60</f>
        <v>0</v>
      </c>
    </row>
    <row r="75" spans="2:7" x14ac:dyDescent="0.25">
      <c r="B75">
        <v>110</v>
      </c>
      <c r="D75">
        <v>30</v>
      </c>
      <c r="E75">
        <v>56</v>
      </c>
      <c r="F75" s="23">
        <f>TIME(Tabulka13[[#This Row],[hod]],Tabulka13[[#This Row],[min]],Tabulka13[[#This Row],[sec]])+Tabulka13[[#This Row],[desetiny]]</f>
        <v>2.148148148148148E-2</v>
      </c>
      <c r="G75" s="1">
        <f>(Tabulka13[[#This Row],[sec]]-INT(Tabulka13[[#This Row],[sec]]))/24/60/60</f>
        <v>0</v>
      </c>
    </row>
    <row r="76" spans="2:7" x14ac:dyDescent="0.25">
      <c r="B76">
        <v>78</v>
      </c>
      <c r="D76">
        <v>31</v>
      </c>
      <c r="E76">
        <v>15</v>
      </c>
      <c r="F76" s="23">
        <f>TIME(Tabulka13[[#This Row],[hod]],Tabulka13[[#This Row],[min]],Tabulka13[[#This Row],[sec]])+Tabulka13[[#This Row],[desetiny]]</f>
        <v>2.1701388888888892E-2</v>
      </c>
      <c r="G76" s="1">
        <f>(Tabulka13[[#This Row],[sec]]-INT(Tabulka13[[#This Row],[sec]]))/24/60/60</f>
        <v>0</v>
      </c>
    </row>
    <row r="77" spans="2:7" x14ac:dyDescent="0.25">
      <c r="B77">
        <v>67</v>
      </c>
      <c r="D77">
        <v>31</v>
      </c>
      <c r="E77">
        <v>27</v>
      </c>
      <c r="F77" s="23">
        <f>TIME(Tabulka13[[#This Row],[hod]],Tabulka13[[#This Row],[min]],Tabulka13[[#This Row],[sec]])+Tabulka13[[#This Row],[desetiny]]</f>
        <v>2.1840277777777778E-2</v>
      </c>
      <c r="G77" s="1">
        <f>(Tabulka13[[#This Row],[sec]]-INT(Tabulka13[[#This Row],[sec]]))/24/60/60</f>
        <v>0</v>
      </c>
    </row>
    <row r="78" spans="2:7" x14ac:dyDescent="0.25">
      <c r="B78">
        <v>76</v>
      </c>
      <c r="D78">
        <v>31</v>
      </c>
      <c r="E78">
        <v>37</v>
      </c>
      <c r="F78" s="23">
        <f>TIME(Tabulka13[[#This Row],[hod]],Tabulka13[[#This Row],[min]],Tabulka13[[#This Row],[sec]])+Tabulka13[[#This Row],[desetiny]]</f>
        <v>2.1956018518518517E-2</v>
      </c>
      <c r="G78" s="1">
        <f>(Tabulka13[[#This Row],[sec]]-INT(Tabulka13[[#This Row],[sec]]))/24/60/60</f>
        <v>0</v>
      </c>
    </row>
    <row r="79" spans="2:7" x14ac:dyDescent="0.25">
      <c r="B79">
        <v>102</v>
      </c>
      <c r="D79">
        <v>31</v>
      </c>
      <c r="E79">
        <v>42</v>
      </c>
      <c r="F79" s="23">
        <f>TIME(Tabulka13[[#This Row],[hod]],Tabulka13[[#This Row],[min]],Tabulka13[[#This Row],[sec]])+Tabulka13[[#This Row],[desetiny]]</f>
        <v>2.2013888888888888E-2</v>
      </c>
      <c r="G79" s="1">
        <f>(Tabulka13[[#This Row],[sec]]-INT(Tabulka13[[#This Row],[sec]]))/24/60/60</f>
        <v>0</v>
      </c>
    </row>
    <row r="80" spans="2:7" x14ac:dyDescent="0.25">
      <c r="B80">
        <v>113</v>
      </c>
      <c r="D80">
        <v>31</v>
      </c>
      <c r="E80">
        <v>47</v>
      </c>
      <c r="F80" s="23">
        <f>TIME(Tabulka13[[#This Row],[hod]],Tabulka13[[#This Row],[min]],Tabulka13[[#This Row],[sec]])+Tabulka13[[#This Row],[desetiny]]</f>
        <v>2.207175925925926E-2</v>
      </c>
      <c r="G80" s="1">
        <f>(Tabulka13[[#This Row],[sec]]-INT(Tabulka13[[#This Row],[sec]]))/24/60/60</f>
        <v>0</v>
      </c>
    </row>
    <row r="81" spans="2:7" x14ac:dyDescent="0.25">
      <c r="B81">
        <v>97</v>
      </c>
      <c r="D81">
        <v>31</v>
      </c>
      <c r="E81">
        <v>54</v>
      </c>
      <c r="F81" s="23">
        <f>TIME(Tabulka13[[#This Row],[hod]],Tabulka13[[#This Row],[min]],Tabulka13[[#This Row],[sec]])+Tabulka13[[#This Row],[desetiny]]</f>
        <v>2.2152777777777775E-2</v>
      </c>
      <c r="G81" s="1">
        <f>(Tabulka13[[#This Row],[sec]]-INT(Tabulka13[[#This Row],[sec]]))/24/60/60</f>
        <v>0</v>
      </c>
    </row>
    <row r="82" spans="2:7" x14ac:dyDescent="0.25">
      <c r="B82">
        <v>92</v>
      </c>
      <c r="D82">
        <v>31</v>
      </c>
      <c r="E82">
        <v>56</v>
      </c>
      <c r="F82" s="23">
        <f>TIME(Tabulka13[[#This Row],[hod]],Tabulka13[[#This Row],[min]],Tabulka13[[#This Row],[sec]])+Tabulka13[[#This Row],[desetiny]]</f>
        <v>2.2175925925925929E-2</v>
      </c>
      <c r="G82" s="1">
        <f>(Tabulka13[[#This Row],[sec]]-INT(Tabulka13[[#This Row],[sec]]))/24/60/60</f>
        <v>0</v>
      </c>
    </row>
    <row r="83" spans="2:7" x14ac:dyDescent="0.25">
      <c r="B83">
        <v>85</v>
      </c>
      <c r="D83">
        <v>31</v>
      </c>
      <c r="E83">
        <v>58</v>
      </c>
      <c r="F83" s="23">
        <f>TIME(Tabulka13[[#This Row],[hod]],Tabulka13[[#This Row],[min]],Tabulka13[[#This Row],[sec]])+Tabulka13[[#This Row],[desetiny]]</f>
        <v>2.2199074074074076E-2</v>
      </c>
      <c r="G83" s="1">
        <f>(Tabulka13[[#This Row],[sec]]-INT(Tabulka13[[#This Row],[sec]]))/24/60/60</f>
        <v>0</v>
      </c>
    </row>
    <row r="84" spans="2:7" x14ac:dyDescent="0.25">
      <c r="B84">
        <v>54</v>
      </c>
      <c r="D84">
        <v>32</v>
      </c>
      <c r="E84">
        <v>21</v>
      </c>
      <c r="F84" s="23">
        <f>TIME(Tabulka13[[#This Row],[hod]],Tabulka13[[#This Row],[min]],Tabulka13[[#This Row],[sec]])+Tabulka13[[#This Row],[desetiny]]</f>
        <v>2.2465277777777778E-2</v>
      </c>
      <c r="G84" s="1">
        <f>(Tabulka13[[#This Row],[sec]]-INT(Tabulka13[[#This Row],[sec]]))/24/60/60</f>
        <v>0</v>
      </c>
    </row>
    <row r="85" spans="2:7" x14ac:dyDescent="0.25">
      <c r="B85">
        <v>91</v>
      </c>
      <c r="D85">
        <v>32</v>
      </c>
      <c r="E85">
        <v>31</v>
      </c>
      <c r="F85" s="23">
        <f>TIME(Tabulka13[[#This Row],[hod]],Tabulka13[[#This Row],[min]],Tabulka13[[#This Row],[sec]])+Tabulka13[[#This Row],[desetiny]]</f>
        <v>2.2581018518518518E-2</v>
      </c>
      <c r="G85" s="1">
        <f>(Tabulka13[[#This Row],[sec]]-INT(Tabulka13[[#This Row],[sec]]))/24/60/60</f>
        <v>0</v>
      </c>
    </row>
    <row r="86" spans="2:7" x14ac:dyDescent="0.25">
      <c r="B86">
        <v>104</v>
      </c>
      <c r="D86">
        <v>32</v>
      </c>
      <c r="E86">
        <v>33</v>
      </c>
      <c r="F86" s="23">
        <f>TIME(Tabulka13[[#This Row],[hod]],Tabulka13[[#This Row],[min]],Tabulka13[[#This Row],[sec]])+Tabulka13[[#This Row],[desetiny]]</f>
        <v>2.2604166666666665E-2</v>
      </c>
      <c r="G86" s="1">
        <f>(Tabulka13[[#This Row],[sec]]-INT(Tabulka13[[#This Row],[sec]]))/24/60/60</f>
        <v>0</v>
      </c>
    </row>
    <row r="87" spans="2:7" x14ac:dyDescent="0.25">
      <c r="B87">
        <v>95</v>
      </c>
      <c r="D87">
        <v>32</v>
      </c>
      <c r="E87">
        <v>35</v>
      </c>
      <c r="F87" s="23">
        <f>TIME(Tabulka13[[#This Row],[hod]],Tabulka13[[#This Row],[min]],Tabulka13[[#This Row],[sec]])+Tabulka13[[#This Row],[desetiny]]</f>
        <v>2.2627314814814819E-2</v>
      </c>
      <c r="G87" s="1">
        <f>(Tabulka13[[#This Row],[sec]]-INT(Tabulka13[[#This Row],[sec]]))/24/60/60</f>
        <v>0</v>
      </c>
    </row>
    <row r="88" spans="2:7" x14ac:dyDescent="0.25">
      <c r="B88">
        <v>88</v>
      </c>
      <c r="D88">
        <v>32</v>
      </c>
      <c r="E88">
        <v>36</v>
      </c>
      <c r="F88" s="23">
        <f>TIME(Tabulka13[[#This Row],[hod]],Tabulka13[[#This Row],[min]],Tabulka13[[#This Row],[sec]])+Tabulka13[[#This Row],[desetiny]]</f>
        <v>2.2638888888888889E-2</v>
      </c>
      <c r="G88" s="1">
        <f>(Tabulka13[[#This Row],[sec]]-INT(Tabulka13[[#This Row],[sec]]))/24/60/60</f>
        <v>0</v>
      </c>
    </row>
    <row r="89" spans="2:7" x14ac:dyDescent="0.25">
      <c r="B89">
        <v>106</v>
      </c>
      <c r="D89">
        <v>32</v>
      </c>
      <c r="E89">
        <v>42</v>
      </c>
      <c r="F89" s="23">
        <f>TIME(Tabulka13[[#This Row],[hod]],Tabulka13[[#This Row],[min]],Tabulka13[[#This Row],[sec]])+Tabulka13[[#This Row],[desetiny]]</f>
        <v>2.2708333333333334E-2</v>
      </c>
      <c r="G89" s="1">
        <f>(Tabulka13[[#This Row],[sec]]-INT(Tabulka13[[#This Row],[sec]]))/24/60/60</f>
        <v>0</v>
      </c>
    </row>
    <row r="90" spans="2:7" x14ac:dyDescent="0.25">
      <c r="B90">
        <v>96</v>
      </c>
      <c r="D90">
        <v>32</v>
      </c>
      <c r="E90">
        <v>49</v>
      </c>
      <c r="F90" s="23">
        <f>TIME(Tabulka13[[#This Row],[hod]],Tabulka13[[#This Row],[min]],Tabulka13[[#This Row],[sec]])+Tabulka13[[#This Row],[desetiny]]</f>
        <v>2.2789351851851852E-2</v>
      </c>
      <c r="G90" s="1">
        <f>(Tabulka13[[#This Row],[sec]]-INT(Tabulka13[[#This Row],[sec]]))/24/60/60</f>
        <v>0</v>
      </c>
    </row>
    <row r="91" spans="2:7" x14ac:dyDescent="0.25">
      <c r="B91">
        <v>109</v>
      </c>
      <c r="D91">
        <v>32</v>
      </c>
      <c r="E91">
        <v>50</v>
      </c>
      <c r="F91" s="23">
        <f>TIME(Tabulka13[[#This Row],[hod]],Tabulka13[[#This Row],[min]],Tabulka13[[#This Row],[sec]])+Tabulka13[[#This Row],[desetiny]]</f>
        <v>2.2800925925925929E-2</v>
      </c>
      <c r="G91" s="1">
        <f>(Tabulka13[[#This Row],[sec]]-INT(Tabulka13[[#This Row],[sec]]))/24/60/60</f>
        <v>0</v>
      </c>
    </row>
    <row r="92" spans="2:7" x14ac:dyDescent="0.25">
      <c r="B92">
        <v>105</v>
      </c>
      <c r="D92">
        <v>32</v>
      </c>
      <c r="E92">
        <v>52</v>
      </c>
      <c r="F92" s="23">
        <f>TIME(Tabulka13[[#This Row],[hod]],Tabulka13[[#This Row],[min]],Tabulka13[[#This Row],[sec]])+Tabulka13[[#This Row],[desetiny]]</f>
        <v>2.2824074074074076E-2</v>
      </c>
      <c r="G92" s="1">
        <f>(Tabulka13[[#This Row],[sec]]-INT(Tabulka13[[#This Row],[sec]]))/24/60/60</f>
        <v>0</v>
      </c>
    </row>
    <row r="93" spans="2:7" x14ac:dyDescent="0.25">
      <c r="B93">
        <v>90</v>
      </c>
      <c r="D93">
        <v>33</v>
      </c>
      <c r="E93">
        <v>0</v>
      </c>
      <c r="F93" s="23">
        <f>TIME(Tabulka13[[#This Row],[hod]],Tabulka13[[#This Row],[min]],Tabulka13[[#This Row],[sec]])+Tabulka13[[#This Row],[desetiny]]</f>
        <v>2.2916666666666669E-2</v>
      </c>
      <c r="G93" s="1">
        <f>(Tabulka13[[#This Row],[sec]]-INT(Tabulka13[[#This Row],[sec]]))/24/60/60</f>
        <v>0</v>
      </c>
    </row>
    <row r="94" spans="2:7" x14ac:dyDescent="0.25">
      <c r="B94">
        <v>103</v>
      </c>
      <c r="D94">
        <v>33</v>
      </c>
      <c r="E94">
        <v>8</v>
      </c>
      <c r="F94" s="23">
        <f>TIME(Tabulka13[[#This Row],[hod]],Tabulka13[[#This Row],[min]],Tabulka13[[#This Row],[sec]])+Tabulka13[[#This Row],[desetiny]]</f>
        <v>2.3009259259259257E-2</v>
      </c>
      <c r="G94" s="1">
        <f>(Tabulka13[[#This Row],[sec]]-INT(Tabulka13[[#This Row],[sec]]))/24/60/60</f>
        <v>0</v>
      </c>
    </row>
    <row r="95" spans="2:7" x14ac:dyDescent="0.25">
      <c r="B95">
        <v>87</v>
      </c>
      <c r="D95">
        <v>33</v>
      </c>
      <c r="E95">
        <v>17</v>
      </c>
      <c r="F95" s="23">
        <f>TIME(Tabulka13[[#This Row],[hod]],Tabulka13[[#This Row],[min]],Tabulka13[[#This Row],[sec]])+Tabulka13[[#This Row],[desetiny]]</f>
        <v>2.3113425925925926E-2</v>
      </c>
      <c r="G95" s="1">
        <f>(Tabulka13[[#This Row],[sec]]-INT(Tabulka13[[#This Row],[sec]]))/24/60/60</f>
        <v>0</v>
      </c>
    </row>
    <row r="96" spans="2:7" x14ac:dyDescent="0.25">
      <c r="B96">
        <v>108</v>
      </c>
      <c r="D96">
        <v>33</v>
      </c>
      <c r="E96">
        <v>19</v>
      </c>
      <c r="F96" s="23">
        <f>TIME(Tabulka13[[#This Row],[hod]],Tabulka13[[#This Row],[min]],Tabulka13[[#This Row],[sec]])+Tabulka13[[#This Row],[desetiny]]</f>
        <v>2.3136574074074077E-2</v>
      </c>
      <c r="G96" s="1">
        <f>(Tabulka13[[#This Row],[sec]]-INT(Tabulka13[[#This Row],[sec]]))/24/60/60</f>
        <v>0</v>
      </c>
    </row>
    <row r="97" spans="2:7" x14ac:dyDescent="0.25">
      <c r="B97">
        <v>39</v>
      </c>
      <c r="D97">
        <v>33</v>
      </c>
      <c r="E97">
        <v>39</v>
      </c>
      <c r="F97" s="23">
        <f>TIME(Tabulka13[[#This Row],[hod]],Tabulka13[[#This Row],[min]],Tabulka13[[#This Row],[sec]])+Tabulka13[[#This Row],[desetiny]]</f>
        <v>2.3368055555555555E-2</v>
      </c>
      <c r="G97" s="1">
        <f>(Tabulka13[[#This Row],[sec]]-INT(Tabulka13[[#This Row],[sec]]))/24/60/60</f>
        <v>0</v>
      </c>
    </row>
    <row r="98" spans="2:7" x14ac:dyDescent="0.25">
      <c r="B98">
        <v>93</v>
      </c>
      <c r="D98">
        <v>33</v>
      </c>
      <c r="E98">
        <v>50</v>
      </c>
      <c r="F98" s="23">
        <f>TIME(Tabulka13[[#This Row],[hod]],Tabulka13[[#This Row],[min]],Tabulka13[[#This Row],[sec]])+Tabulka13[[#This Row],[desetiny]]</f>
        <v>2.3495370370370371E-2</v>
      </c>
      <c r="G98" s="1">
        <f>(Tabulka13[[#This Row],[sec]]-INT(Tabulka13[[#This Row],[sec]]))/24/60/60</f>
        <v>0</v>
      </c>
    </row>
    <row r="99" spans="2:7" x14ac:dyDescent="0.25">
      <c r="B99">
        <v>111</v>
      </c>
      <c r="D99">
        <v>33</v>
      </c>
      <c r="E99">
        <v>52</v>
      </c>
      <c r="F99" s="23">
        <f>TIME(Tabulka13[[#This Row],[hod]],Tabulka13[[#This Row],[min]],Tabulka13[[#This Row],[sec]])+Tabulka13[[#This Row],[desetiny]]</f>
        <v>2.3518518518518518E-2</v>
      </c>
      <c r="G99" s="1">
        <f>(Tabulka13[[#This Row],[sec]]-INT(Tabulka13[[#This Row],[sec]]))/24/60/60</f>
        <v>0</v>
      </c>
    </row>
    <row r="100" spans="2:7" x14ac:dyDescent="0.25">
      <c r="B100">
        <v>70</v>
      </c>
      <c r="D100">
        <v>34</v>
      </c>
      <c r="E100">
        <v>4</v>
      </c>
      <c r="F100" s="23">
        <f>TIME(Tabulka13[[#This Row],[hod]],Tabulka13[[#This Row],[min]],Tabulka13[[#This Row],[sec]])+Tabulka13[[#This Row],[desetiny]]</f>
        <v>2.3657407407407408E-2</v>
      </c>
      <c r="G100" s="1">
        <f>(Tabulka13[[#This Row],[sec]]-INT(Tabulka13[[#This Row],[sec]]))/24/60/60</f>
        <v>0</v>
      </c>
    </row>
    <row r="101" spans="2:7" x14ac:dyDescent="0.25">
      <c r="B101">
        <v>4</v>
      </c>
      <c r="D101">
        <v>34</v>
      </c>
      <c r="E101">
        <v>7</v>
      </c>
      <c r="F101" s="23">
        <f>TIME(Tabulka13[[#This Row],[hod]],Tabulka13[[#This Row],[min]],Tabulka13[[#This Row],[sec]])+Tabulka13[[#This Row],[desetiny]]</f>
        <v>2.3692129629629629E-2</v>
      </c>
      <c r="G101" s="1">
        <f>(Tabulka13[[#This Row],[sec]]-INT(Tabulka13[[#This Row],[sec]]))/24/60/60</f>
        <v>0</v>
      </c>
    </row>
    <row r="102" spans="2:7" x14ac:dyDescent="0.25">
      <c r="B102">
        <v>115</v>
      </c>
      <c r="D102">
        <v>34</v>
      </c>
      <c r="E102">
        <v>45</v>
      </c>
      <c r="F102" s="23">
        <f>TIME(Tabulka13[[#This Row],[hod]],Tabulka13[[#This Row],[min]],Tabulka13[[#This Row],[sec]])+Tabulka13[[#This Row],[desetiny]]</f>
        <v>2.4131944444444445E-2</v>
      </c>
      <c r="G102" s="1">
        <f>(Tabulka13[[#This Row],[sec]]-INT(Tabulka13[[#This Row],[sec]]))/24/60/60</f>
        <v>0</v>
      </c>
    </row>
    <row r="103" spans="2:7" x14ac:dyDescent="0.25">
      <c r="B103">
        <v>31</v>
      </c>
      <c r="D103">
        <v>34</v>
      </c>
      <c r="E103">
        <v>54</v>
      </c>
      <c r="F103" s="23">
        <f>TIME(Tabulka13[[#This Row],[hod]],Tabulka13[[#This Row],[min]],Tabulka13[[#This Row],[sec]])+Tabulka13[[#This Row],[desetiny]]</f>
        <v>2.4236111111111111E-2</v>
      </c>
      <c r="G103" s="1">
        <f>(Tabulka13[[#This Row],[sec]]-INT(Tabulka13[[#This Row],[sec]]))/24/60/60</f>
        <v>0</v>
      </c>
    </row>
    <row r="104" spans="2:7" x14ac:dyDescent="0.25">
      <c r="B104">
        <v>58</v>
      </c>
      <c r="D104">
        <v>35</v>
      </c>
      <c r="E104">
        <v>43</v>
      </c>
      <c r="F104" s="23">
        <f>TIME(Tabulka13[[#This Row],[hod]],Tabulka13[[#This Row],[min]],Tabulka13[[#This Row],[sec]])+Tabulka13[[#This Row],[desetiny]]</f>
        <v>2.480324074074074E-2</v>
      </c>
      <c r="G104" s="1">
        <f>(Tabulka13[[#This Row],[sec]]-INT(Tabulka13[[#This Row],[sec]]))/24/60/60</f>
        <v>0</v>
      </c>
    </row>
    <row r="105" spans="2:7" x14ac:dyDescent="0.25">
      <c r="B105">
        <v>117</v>
      </c>
      <c r="D105">
        <v>35</v>
      </c>
      <c r="E105">
        <v>47</v>
      </c>
      <c r="F105" s="23">
        <f>TIME(Tabulka13[[#This Row],[hod]],Tabulka13[[#This Row],[min]],Tabulka13[[#This Row],[sec]])+Tabulka13[[#This Row],[desetiny]]</f>
        <v>2.4849537037037035E-2</v>
      </c>
      <c r="G105" s="1">
        <f>(Tabulka13[[#This Row],[sec]]-INT(Tabulka13[[#This Row],[sec]]))/24/60/60</f>
        <v>0</v>
      </c>
    </row>
    <row r="106" spans="2:7" x14ac:dyDescent="0.25">
      <c r="B106">
        <v>100</v>
      </c>
      <c r="D106">
        <v>35</v>
      </c>
      <c r="E106">
        <v>49</v>
      </c>
      <c r="F106" s="23">
        <f>TIME(Tabulka13[[#This Row],[hod]],Tabulka13[[#This Row],[min]],Tabulka13[[#This Row],[sec]])+Tabulka13[[#This Row],[desetiny]]</f>
        <v>2.4872685185185189E-2</v>
      </c>
      <c r="G106" s="1">
        <f>(Tabulka13[[#This Row],[sec]]-INT(Tabulka13[[#This Row],[sec]]))/24/60/60</f>
        <v>0</v>
      </c>
    </row>
    <row r="107" spans="2:7" x14ac:dyDescent="0.25">
      <c r="B107">
        <v>30</v>
      </c>
      <c r="D107">
        <v>35</v>
      </c>
      <c r="E107">
        <v>53</v>
      </c>
      <c r="F107" s="23">
        <f>TIME(Tabulka13[[#This Row],[hod]],Tabulka13[[#This Row],[min]],Tabulka13[[#This Row],[sec]])+Tabulka13[[#This Row],[desetiny]]</f>
        <v>2.4918981481481483E-2</v>
      </c>
      <c r="G107" s="1">
        <f>(Tabulka13[[#This Row],[sec]]-INT(Tabulka13[[#This Row],[sec]]))/24/60/60</f>
        <v>0</v>
      </c>
    </row>
    <row r="108" spans="2:7" x14ac:dyDescent="0.25">
      <c r="B108">
        <v>107</v>
      </c>
      <c r="D108">
        <v>35</v>
      </c>
      <c r="E108">
        <v>55</v>
      </c>
      <c r="F108" s="23">
        <f>TIME(Tabulka13[[#This Row],[hod]],Tabulka13[[#This Row],[min]],Tabulka13[[#This Row],[sec]])+Tabulka13[[#This Row],[desetiny]]</f>
        <v>2.494212962962963E-2</v>
      </c>
      <c r="G108" s="1">
        <f>(Tabulka13[[#This Row],[sec]]-INT(Tabulka13[[#This Row],[sec]]))/24/60/60</f>
        <v>0</v>
      </c>
    </row>
    <row r="109" spans="2:7" x14ac:dyDescent="0.25">
      <c r="B109">
        <v>32</v>
      </c>
      <c r="D109">
        <v>36</v>
      </c>
      <c r="E109">
        <v>4</v>
      </c>
      <c r="F109" s="23">
        <f>TIME(Tabulka13[[#This Row],[hod]],Tabulka13[[#This Row],[min]],Tabulka13[[#This Row],[sec]])+Tabulka13[[#This Row],[desetiny]]</f>
        <v>2.5046296296296299E-2</v>
      </c>
      <c r="G109" s="1">
        <f>(Tabulka13[[#This Row],[sec]]-INT(Tabulka13[[#This Row],[sec]]))/24/60/60</f>
        <v>0</v>
      </c>
    </row>
    <row r="110" spans="2:7" x14ac:dyDescent="0.25">
      <c r="B110">
        <v>98</v>
      </c>
      <c r="D110">
        <v>36</v>
      </c>
      <c r="E110">
        <v>40</v>
      </c>
      <c r="F110" s="23">
        <f>TIME(Tabulka13[[#This Row],[hod]],Tabulka13[[#This Row],[min]],Tabulka13[[#This Row],[sec]])+Tabulka13[[#This Row],[desetiny]]</f>
        <v>2.5462962962962962E-2</v>
      </c>
      <c r="G110" s="1">
        <f>(Tabulka13[[#This Row],[sec]]-INT(Tabulka13[[#This Row],[sec]]))/24/60/60</f>
        <v>0</v>
      </c>
    </row>
    <row r="111" spans="2:7" x14ac:dyDescent="0.25">
      <c r="B111">
        <v>61</v>
      </c>
      <c r="D111">
        <v>37</v>
      </c>
      <c r="E111">
        <v>28</v>
      </c>
      <c r="F111" s="23">
        <f>TIME(Tabulka13[[#This Row],[hod]],Tabulka13[[#This Row],[min]],Tabulka13[[#This Row],[sec]])+Tabulka13[[#This Row],[desetiny]]</f>
        <v>2.6018518518518521E-2</v>
      </c>
      <c r="G111" s="1">
        <f>(Tabulka13[[#This Row],[sec]]-INT(Tabulka13[[#This Row],[sec]]))/24/60/60</f>
        <v>0</v>
      </c>
    </row>
    <row r="112" spans="2:7" x14ac:dyDescent="0.25">
      <c r="B112">
        <v>94</v>
      </c>
      <c r="D112">
        <v>37</v>
      </c>
      <c r="E112">
        <v>29</v>
      </c>
      <c r="F112" s="23">
        <f>TIME(Tabulka13[[#This Row],[hod]],Tabulka13[[#This Row],[min]],Tabulka13[[#This Row],[sec]])+Tabulka13[[#This Row],[desetiny]]</f>
        <v>2.6030092592592594E-2</v>
      </c>
      <c r="G112" s="1">
        <f>(Tabulka13[[#This Row],[sec]]-INT(Tabulka13[[#This Row],[sec]]))/24/60/60</f>
        <v>0</v>
      </c>
    </row>
    <row r="113" spans="2:7" x14ac:dyDescent="0.25">
      <c r="B113">
        <v>118</v>
      </c>
      <c r="D113">
        <v>38</v>
      </c>
      <c r="E113">
        <v>51</v>
      </c>
      <c r="F113" s="23">
        <f>TIME(Tabulka13[[#This Row],[hod]],Tabulka13[[#This Row],[min]],Tabulka13[[#This Row],[sec]])+Tabulka13[[#This Row],[desetiny]]</f>
        <v>2.6979166666666669E-2</v>
      </c>
      <c r="G113" s="1">
        <f>(Tabulka13[[#This Row],[sec]]-INT(Tabulka13[[#This Row],[sec]]))/24/60/60</f>
        <v>0</v>
      </c>
    </row>
    <row r="114" spans="2:7" x14ac:dyDescent="0.25">
      <c r="B114">
        <v>116</v>
      </c>
      <c r="D114">
        <v>38</v>
      </c>
      <c r="E114">
        <v>59</v>
      </c>
      <c r="F114" s="23">
        <f>TIME(Tabulka13[[#This Row],[hod]],Tabulka13[[#This Row],[min]],Tabulka13[[#This Row],[sec]])+Tabulka13[[#This Row],[desetiny]]</f>
        <v>2.7071759259259257E-2</v>
      </c>
      <c r="G114" s="1">
        <f>(Tabulka13[[#This Row],[sec]]-INT(Tabulka13[[#This Row],[sec]]))/24/60/60</f>
        <v>0</v>
      </c>
    </row>
    <row r="115" spans="2:7" x14ac:dyDescent="0.25">
      <c r="B115">
        <v>112</v>
      </c>
      <c r="D115">
        <v>39</v>
      </c>
      <c r="E115">
        <v>18</v>
      </c>
      <c r="F115" s="23">
        <f>TIME(Tabulka13[[#This Row],[hod]],Tabulka13[[#This Row],[min]],Tabulka13[[#This Row],[sec]])+Tabulka13[[#This Row],[desetiny]]</f>
        <v>2.7291666666666662E-2</v>
      </c>
      <c r="G115" s="1">
        <f>(Tabulka13[[#This Row],[sec]]-INT(Tabulka13[[#This Row],[sec]]))/24/60/60</f>
        <v>0</v>
      </c>
    </row>
    <row r="116" spans="2:7" x14ac:dyDescent="0.25">
      <c r="B116">
        <v>114</v>
      </c>
      <c r="D116">
        <v>40</v>
      </c>
      <c r="E116">
        <v>30</v>
      </c>
      <c r="F116" s="23">
        <f>TIME(Tabulka13[[#This Row],[hod]],Tabulka13[[#This Row],[min]],Tabulka13[[#This Row],[sec]])+Tabulka13[[#This Row],[desetiny]]</f>
        <v>2.8125000000000001E-2</v>
      </c>
      <c r="G116" s="1">
        <f>(Tabulka13[[#This Row],[sec]]-INT(Tabulka13[[#This Row],[sec]]))/24/60/60</f>
        <v>0</v>
      </c>
    </row>
    <row r="117" spans="2:7" x14ac:dyDescent="0.25">
      <c r="B117">
        <v>99</v>
      </c>
      <c r="D117">
        <v>41</v>
      </c>
      <c r="E117">
        <v>13</v>
      </c>
      <c r="F117" s="23">
        <f>TIME(Tabulka13[[#This Row],[hod]],Tabulka13[[#This Row],[min]],Tabulka13[[#This Row],[sec]])+Tabulka13[[#This Row],[desetiny]]</f>
        <v>2.8622685185185185E-2</v>
      </c>
      <c r="G117" s="1">
        <f>(Tabulka13[[#This Row],[sec]]-INT(Tabulka13[[#This Row],[sec]]))/24/60/60</f>
        <v>0</v>
      </c>
    </row>
    <row r="118" spans="2:7" x14ac:dyDescent="0.25">
      <c r="B118">
        <v>89</v>
      </c>
      <c r="D118">
        <v>42</v>
      </c>
      <c r="E118">
        <v>1</v>
      </c>
      <c r="F118" s="23">
        <f>TIME(Tabulka13[[#This Row],[hod]],Tabulka13[[#This Row],[min]],Tabulka13[[#This Row],[sec]])+Tabulka13[[#This Row],[desetiny]]</f>
        <v>2.9178240740740741E-2</v>
      </c>
      <c r="G118" s="1">
        <f>(Tabulka13[[#This Row],[sec]]-INT(Tabulka13[[#This Row],[sec]]))/24/60/60</f>
        <v>0</v>
      </c>
    </row>
    <row r="119" spans="2:7" x14ac:dyDescent="0.25">
      <c r="B119">
        <v>72</v>
      </c>
      <c r="D119">
        <v>43</v>
      </c>
      <c r="E119">
        <v>12</v>
      </c>
      <c r="F119" s="23">
        <f>TIME(Tabulka13[[#This Row],[hod]],Tabulka13[[#This Row],[min]],Tabulka13[[#This Row],[sec]])+Tabulka13[[#This Row],[desetiny]]</f>
        <v>3.0000000000000002E-2</v>
      </c>
      <c r="G119" s="1">
        <f>(Tabulka13[[#This Row],[sec]]-INT(Tabulka13[[#This Row],[sec]]))/24/60/60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Z1001:Z1002"/>
  <sheetViews>
    <sheetView showGridLines="0" showRowColHeaders="0" showRuler="0" workbookViewId="0"/>
  </sheetViews>
  <sheetFormatPr defaultRowHeight="15" x14ac:dyDescent="0.25"/>
  <cols>
    <col min="26" max="26" width="52.28515625" bestFit="1" customWidth="1"/>
  </cols>
  <sheetData>
    <row r="1001" spans="26:26" x14ac:dyDescent="0.25">
      <c r="Z1001" t="s">
        <v>269</v>
      </c>
    </row>
    <row r="1002" spans="26:26" x14ac:dyDescent="0.25">
      <c r="Z1002" t="s">
        <v>270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  <customProperties>
    <customPr name="Microsoft.ReportingServices.InteractiveReport.Excel.Connection" r:id="rId2"/>
    <customPr name="Microsoft.ReportingServices.InteractiveReport.Excel.Data" r:id="rId3"/>
    <customPr name="Microsoft.ReportingServices.InteractiveReport.Excel.Id" r:id="rId4"/>
    <customPr name="Microsoft.ReportingServices.InteractiveReport.Excel.Image" r:id="rId5"/>
    <customPr name="Microsoft.ReportingServices.InteractiveReport.Excel.Version" r:id="rId6"/>
  </customProperties>
  <drawing r:id="rId7"/>
  <legacyDrawing r:id="rId8"/>
  <controls>
    <mc:AlternateContent xmlns:mc="http://schemas.openxmlformats.org/markup-compatibility/2006">
      <mc:Choice Requires="x14">
        <control shapeId="5122" r:id="rId9" name="AroAxControlShim1">
          <controlPr defaultSize="0" autoLine="0" autoPict="0" altText="Power View" r:id="rId10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20</xdr:col>
                <xdr:colOff>9525</xdr:colOff>
                <xdr:row>48</xdr:row>
                <xdr:rowOff>9525</xdr:rowOff>
              </to>
            </anchor>
          </controlPr>
        </control>
      </mc:Choice>
      <mc:Fallback>
        <control shapeId="5122" r:id="rId9" name="AroAxControlShim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D115"/>
  <sheetViews>
    <sheetView workbookViewId="0">
      <pane ySplit="1" topLeftCell="A8" activePane="bottomLeft" state="frozen"/>
      <selection activeCell="B41" sqref="B41"/>
      <selection pane="bottomLeft" activeCell="A22" sqref="A22"/>
    </sheetView>
  </sheetViews>
  <sheetFormatPr defaultRowHeight="15" x14ac:dyDescent="0.25"/>
  <cols>
    <col min="2" max="2" width="16.5703125" bestFit="1" customWidth="1"/>
    <col min="3" max="3" width="11.7109375" customWidth="1"/>
  </cols>
  <sheetData>
    <row r="1" spans="1:4" x14ac:dyDescent="0.25">
      <c r="A1" t="s">
        <v>2</v>
      </c>
      <c r="B1" t="s">
        <v>256</v>
      </c>
      <c r="C1" t="s">
        <v>257</v>
      </c>
    </row>
    <row r="2" spans="1:4" x14ac:dyDescent="0.25">
      <c r="A2">
        <v>2018</v>
      </c>
      <c r="B2" t="s">
        <v>258</v>
      </c>
      <c r="C2" t="s">
        <v>259</v>
      </c>
      <c r="D2">
        <v>1</v>
      </c>
    </row>
    <row r="3" spans="1:4" x14ac:dyDescent="0.25">
      <c r="A3">
        <v>2017</v>
      </c>
      <c r="B3" t="s">
        <v>258</v>
      </c>
      <c r="C3" t="s">
        <v>259</v>
      </c>
    </row>
    <row r="4" spans="1:4" x14ac:dyDescent="0.25">
      <c r="A4">
        <v>2016</v>
      </c>
      <c r="B4" t="s">
        <v>258</v>
      </c>
      <c r="C4" t="s">
        <v>259</v>
      </c>
    </row>
    <row r="5" spans="1:4" x14ac:dyDescent="0.25">
      <c r="A5">
        <v>2015</v>
      </c>
      <c r="B5" t="s">
        <v>258</v>
      </c>
      <c r="C5" t="s">
        <v>259</v>
      </c>
    </row>
    <row r="6" spans="1:4" x14ac:dyDescent="0.25">
      <c r="A6">
        <v>2014</v>
      </c>
      <c r="B6" t="s">
        <v>258</v>
      </c>
      <c r="C6" t="s">
        <v>259</v>
      </c>
    </row>
    <row r="7" spans="1:4" x14ac:dyDescent="0.25">
      <c r="A7">
        <v>2013</v>
      </c>
      <c r="B7" t="s">
        <v>258</v>
      </c>
      <c r="C7" t="s">
        <v>259</v>
      </c>
    </row>
    <row r="8" spans="1:4" x14ac:dyDescent="0.25">
      <c r="A8">
        <v>2012</v>
      </c>
      <c r="B8" t="s">
        <v>258</v>
      </c>
      <c r="C8" t="s">
        <v>259</v>
      </c>
    </row>
    <row r="9" spans="1:4" x14ac:dyDescent="0.25">
      <c r="A9">
        <v>2011</v>
      </c>
      <c r="B9" t="s">
        <v>258</v>
      </c>
      <c r="C9" t="s">
        <v>259</v>
      </c>
    </row>
    <row r="10" spans="1:4" x14ac:dyDescent="0.25">
      <c r="A10">
        <v>2010</v>
      </c>
      <c r="B10" t="s">
        <v>258</v>
      </c>
      <c r="C10" t="s">
        <v>259</v>
      </c>
    </row>
    <row r="11" spans="1:4" x14ac:dyDescent="0.25">
      <c r="A11">
        <v>2009</v>
      </c>
      <c r="B11" t="s">
        <v>258</v>
      </c>
      <c r="C11" t="s">
        <v>259</v>
      </c>
    </row>
    <row r="12" spans="1:4" x14ac:dyDescent="0.25">
      <c r="A12">
        <v>2008</v>
      </c>
      <c r="B12" t="s">
        <v>258</v>
      </c>
      <c r="C12" t="s">
        <v>259</v>
      </c>
    </row>
    <row r="13" spans="1:4" x14ac:dyDescent="0.25">
      <c r="A13">
        <v>2007</v>
      </c>
      <c r="B13" t="s">
        <v>258</v>
      </c>
      <c r="C13" t="s">
        <v>259</v>
      </c>
    </row>
    <row r="14" spans="1:4" x14ac:dyDescent="0.25">
      <c r="A14">
        <v>2006</v>
      </c>
      <c r="B14" t="s">
        <v>258</v>
      </c>
      <c r="C14" t="s">
        <v>259</v>
      </c>
    </row>
    <row r="15" spans="1:4" x14ac:dyDescent="0.25">
      <c r="A15">
        <v>2005</v>
      </c>
      <c r="B15" t="s">
        <v>258</v>
      </c>
      <c r="C15" t="s">
        <v>259</v>
      </c>
    </row>
    <row r="16" spans="1:4" x14ac:dyDescent="0.25">
      <c r="A16">
        <v>2004</v>
      </c>
      <c r="B16" t="s">
        <v>258</v>
      </c>
      <c r="C16" t="s">
        <v>259</v>
      </c>
    </row>
    <row r="17" spans="1:3" x14ac:dyDescent="0.25">
      <c r="A17">
        <v>2003</v>
      </c>
      <c r="B17" t="s">
        <v>258</v>
      </c>
      <c r="C17" t="s">
        <v>259</v>
      </c>
    </row>
    <row r="18" spans="1:3" x14ac:dyDescent="0.25">
      <c r="A18">
        <v>2002</v>
      </c>
      <c r="B18" t="s">
        <v>258</v>
      </c>
      <c r="C18" t="s">
        <v>259</v>
      </c>
    </row>
    <row r="19" spans="1:3" x14ac:dyDescent="0.25">
      <c r="A19">
        <v>2001</v>
      </c>
      <c r="B19" t="s">
        <v>258</v>
      </c>
      <c r="C19" t="s">
        <v>259</v>
      </c>
    </row>
    <row r="20" spans="1:3" x14ac:dyDescent="0.25">
      <c r="A20">
        <v>2000</v>
      </c>
      <c r="B20" t="s">
        <v>258</v>
      </c>
      <c r="C20" t="s">
        <v>259</v>
      </c>
    </row>
    <row r="21" spans="1:3" x14ac:dyDescent="0.25">
      <c r="A21">
        <v>1999</v>
      </c>
      <c r="B21" t="s">
        <v>258</v>
      </c>
      <c r="C21" t="s">
        <v>259</v>
      </c>
    </row>
    <row r="22" spans="1:3" x14ac:dyDescent="0.25">
      <c r="A22">
        <v>1998</v>
      </c>
      <c r="B22" t="s">
        <v>260</v>
      </c>
      <c r="C22" t="s">
        <v>261</v>
      </c>
    </row>
    <row r="23" spans="1:3" x14ac:dyDescent="0.25">
      <c r="A23">
        <v>1997</v>
      </c>
      <c r="B23" t="s">
        <v>260</v>
      </c>
      <c r="C23" t="s">
        <v>261</v>
      </c>
    </row>
    <row r="24" spans="1:3" x14ac:dyDescent="0.25">
      <c r="A24">
        <v>1996</v>
      </c>
      <c r="B24" t="s">
        <v>260</v>
      </c>
      <c r="C24" t="s">
        <v>261</v>
      </c>
    </row>
    <row r="25" spans="1:3" x14ac:dyDescent="0.25">
      <c r="A25">
        <v>1995</v>
      </c>
      <c r="B25" t="s">
        <v>260</v>
      </c>
      <c r="C25" t="s">
        <v>261</v>
      </c>
    </row>
    <row r="26" spans="1:3" x14ac:dyDescent="0.25">
      <c r="A26">
        <v>1994</v>
      </c>
      <c r="B26" t="s">
        <v>260</v>
      </c>
      <c r="C26" t="s">
        <v>261</v>
      </c>
    </row>
    <row r="27" spans="1:3" x14ac:dyDescent="0.25">
      <c r="A27">
        <v>1993</v>
      </c>
      <c r="B27" t="s">
        <v>260</v>
      </c>
      <c r="C27" t="s">
        <v>261</v>
      </c>
    </row>
    <row r="28" spans="1:3" x14ac:dyDescent="0.25">
      <c r="A28">
        <v>1992</v>
      </c>
      <c r="B28" t="s">
        <v>260</v>
      </c>
      <c r="C28" t="s">
        <v>261</v>
      </c>
    </row>
    <row r="29" spans="1:3" x14ac:dyDescent="0.25">
      <c r="A29">
        <v>1991</v>
      </c>
      <c r="B29" t="s">
        <v>260</v>
      </c>
      <c r="C29" t="s">
        <v>261</v>
      </c>
    </row>
    <row r="30" spans="1:3" x14ac:dyDescent="0.25">
      <c r="A30">
        <v>1990</v>
      </c>
      <c r="B30" t="s">
        <v>260</v>
      </c>
      <c r="C30" t="s">
        <v>261</v>
      </c>
    </row>
    <row r="31" spans="1:3" x14ac:dyDescent="0.25">
      <c r="A31">
        <v>1989</v>
      </c>
      <c r="B31" t="s">
        <v>260</v>
      </c>
      <c r="C31" t="s">
        <v>261</v>
      </c>
    </row>
    <row r="32" spans="1:3" x14ac:dyDescent="0.25">
      <c r="A32">
        <v>1988</v>
      </c>
      <c r="B32" t="s">
        <v>260</v>
      </c>
      <c r="C32" t="s">
        <v>261</v>
      </c>
    </row>
    <row r="33" spans="1:3" x14ac:dyDescent="0.25">
      <c r="A33">
        <v>1987</v>
      </c>
      <c r="B33" t="s">
        <v>260</v>
      </c>
      <c r="C33" t="s">
        <v>261</v>
      </c>
    </row>
    <row r="34" spans="1:3" x14ac:dyDescent="0.25">
      <c r="A34">
        <v>1986</v>
      </c>
      <c r="B34" t="s">
        <v>260</v>
      </c>
      <c r="C34" t="s">
        <v>261</v>
      </c>
    </row>
    <row r="35" spans="1:3" x14ac:dyDescent="0.25">
      <c r="A35">
        <v>1985</v>
      </c>
      <c r="B35" t="s">
        <v>260</v>
      </c>
      <c r="C35" t="s">
        <v>261</v>
      </c>
    </row>
    <row r="36" spans="1:3" x14ac:dyDescent="0.25">
      <c r="A36">
        <v>1984</v>
      </c>
      <c r="B36" t="s">
        <v>260</v>
      </c>
      <c r="C36" t="s">
        <v>261</v>
      </c>
    </row>
    <row r="37" spans="1:3" x14ac:dyDescent="0.25">
      <c r="A37">
        <v>1983</v>
      </c>
      <c r="B37" t="s">
        <v>262</v>
      </c>
      <c r="C37" t="s">
        <v>261</v>
      </c>
    </row>
    <row r="38" spans="1:3" x14ac:dyDescent="0.25">
      <c r="A38">
        <v>1982</v>
      </c>
      <c r="B38" t="s">
        <v>262</v>
      </c>
      <c r="C38" t="s">
        <v>261</v>
      </c>
    </row>
    <row r="39" spans="1:3" x14ac:dyDescent="0.25">
      <c r="A39">
        <v>1981</v>
      </c>
      <c r="B39" t="s">
        <v>262</v>
      </c>
      <c r="C39" t="s">
        <v>261</v>
      </c>
    </row>
    <row r="40" spans="1:3" x14ac:dyDescent="0.25">
      <c r="A40">
        <v>1980</v>
      </c>
      <c r="B40" t="s">
        <v>262</v>
      </c>
      <c r="C40" t="s">
        <v>261</v>
      </c>
    </row>
    <row r="41" spans="1:3" x14ac:dyDescent="0.25">
      <c r="A41">
        <v>1979</v>
      </c>
      <c r="B41" t="s">
        <v>262</v>
      </c>
      <c r="C41" t="s">
        <v>261</v>
      </c>
    </row>
    <row r="42" spans="1:3" x14ac:dyDescent="0.25">
      <c r="A42">
        <v>1978</v>
      </c>
      <c r="B42" t="s">
        <v>262</v>
      </c>
      <c r="C42" t="s">
        <v>263</v>
      </c>
    </row>
    <row r="43" spans="1:3" x14ac:dyDescent="0.25">
      <c r="A43">
        <v>1977</v>
      </c>
      <c r="B43" t="s">
        <v>262</v>
      </c>
      <c r="C43" t="s">
        <v>263</v>
      </c>
    </row>
    <row r="44" spans="1:3" x14ac:dyDescent="0.25">
      <c r="A44">
        <v>1976</v>
      </c>
      <c r="B44" t="s">
        <v>262</v>
      </c>
      <c r="C44" t="s">
        <v>263</v>
      </c>
    </row>
    <row r="45" spans="1:3" x14ac:dyDescent="0.25">
      <c r="A45">
        <v>1975</v>
      </c>
      <c r="B45" t="s">
        <v>262</v>
      </c>
      <c r="C45" t="s">
        <v>263</v>
      </c>
    </row>
    <row r="46" spans="1:3" x14ac:dyDescent="0.25">
      <c r="A46">
        <v>1974</v>
      </c>
      <c r="B46" t="s">
        <v>262</v>
      </c>
      <c r="C46" t="s">
        <v>263</v>
      </c>
    </row>
    <row r="47" spans="1:3" x14ac:dyDescent="0.25">
      <c r="A47">
        <v>1973</v>
      </c>
      <c r="B47" t="s">
        <v>264</v>
      </c>
      <c r="C47" t="s">
        <v>263</v>
      </c>
    </row>
    <row r="48" spans="1:3" x14ac:dyDescent="0.25">
      <c r="A48">
        <v>1972</v>
      </c>
      <c r="B48" t="s">
        <v>264</v>
      </c>
      <c r="C48" t="s">
        <v>263</v>
      </c>
    </row>
    <row r="49" spans="1:3" x14ac:dyDescent="0.25">
      <c r="A49">
        <v>1971</v>
      </c>
      <c r="B49" t="s">
        <v>264</v>
      </c>
      <c r="C49" t="s">
        <v>263</v>
      </c>
    </row>
    <row r="50" spans="1:3" x14ac:dyDescent="0.25">
      <c r="A50">
        <v>1970</v>
      </c>
      <c r="B50" t="s">
        <v>264</v>
      </c>
      <c r="C50" t="s">
        <v>263</v>
      </c>
    </row>
    <row r="51" spans="1:3" x14ac:dyDescent="0.25">
      <c r="A51">
        <v>1969</v>
      </c>
      <c r="B51" t="s">
        <v>264</v>
      </c>
      <c r="C51" t="s">
        <v>263</v>
      </c>
    </row>
    <row r="52" spans="1:3" x14ac:dyDescent="0.25">
      <c r="A52">
        <v>1968</v>
      </c>
      <c r="B52" t="s">
        <v>264</v>
      </c>
      <c r="C52" t="s">
        <v>265</v>
      </c>
    </row>
    <row r="53" spans="1:3" x14ac:dyDescent="0.25">
      <c r="A53">
        <v>1967</v>
      </c>
      <c r="B53" t="s">
        <v>264</v>
      </c>
      <c r="C53" t="s">
        <v>265</v>
      </c>
    </row>
    <row r="54" spans="1:3" x14ac:dyDescent="0.25">
      <c r="A54">
        <v>1966</v>
      </c>
      <c r="B54" t="s">
        <v>264</v>
      </c>
      <c r="C54" t="s">
        <v>265</v>
      </c>
    </row>
    <row r="55" spans="1:3" x14ac:dyDescent="0.25">
      <c r="A55">
        <v>1965</v>
      </c>
      <c r="B55" t="s">
        <v>264</v>
      </c>
      <c r="C55" t="s">
        <v>265</v>
      </c>
    </row>
    <row r="56" spans="1:3" x14ac:dyDescent="0.25">
      <c r="A56">
        <v>1964</v>
      </c>
      <c r="B56" t="s">
        <v>264</v>
      </c>
      <c r="C56" t="s">
        <v>265</v>
      </c>
    </row>
    <row r="57" spans="1:3" x14ac:dyDescent="0.25">
      <c r="A57">
        <v>1963</v>
      </c>
      <c r="B57" t="s">
        <v>266</v>
      </c>
      <c r="C57" t="s">
        <v>265</v>
      </c>
    </row>
    <row r="58" spans="1:3" x14ac:dyDescent="0.25">
      <c r="A58">
        <v>1962</v>
      </c>
      <c r="B58" t="s">
        <v>266</v>
      </c>
      <c r="C58" t="s">
        <v>265</v>
      </c>
    </row>
    <row r="59" spans="1:3" x14ac:dyDescent="0.25">
      <c r="A59">
        <v>1961</v>
      </c>
      <c r="B59" t="s">
        <v>266</v>
      </c>
      <c r="C59" t="s">
        <v>265</v>
      </c>
    </row>
    <row r="60" spans="1:3" x14ac:dyDescent="0.25">
      <c r="A60">
        <v>1960</v>
      </c>
      <c r="B60" t="s">
        <v>266</v>
      </c>
      <c r="C60" t="s">
        <v>265</v>
      </c>
    </row>
    <row r="61" spans="1:3" x14ac:dyDescent="0.25">
      <c r="A61">
        <v>1959</v>
      </c>
      <c r="B61" t="s">
        <v>266</v>
      </c>
      <c r="C61" t="s">
        <v>265</v>
      </c>
    </row>
    <row r="62" spans="1:3" x14ac:dyDescent="0.25">
      <c r="A62">
        <v>1958</v>
      </c>
      <c r="B62" t="s">
        <v>266</v>
      </c>
      <c r="C62" t="s">
        <v>267</v>
      </c>
    </row>
    <row r="63" spans="1:3" x14ac:dyDescent="0.25">
      <c r="A63">
        <v>1957</v>
      </c>
      <c r="B63" t="s">
        <v>266</v>
      </c>
      <c r="C63" t="s">
        <v>267</v>
      </c>
    </row>
    <row r="64" spans="1:3" x14ac:dyDescent="0.25">
      <c r="A64">
        <v>1956</v>
      </c>
      <c r="B64" t="s">
        <v>266</v>
      </c>
      <c r="C64" t="s">
        <v>267</v>
      </c>
    </row>
    <row r="65" spans="1:3" x14ac:dyDescent="0.25">
      <c r="A65">
        <v>1955</v>
      </c>
      <c r="B65" t="s">
        <v>266</v>
      </c>
      <c r="C65" t="s">
        <v>267</v>
      </c>
    </row>
    <row r="66" spans="1:3" x14ac:dyDescent="0.25">
      <c r="A66">
        <v>1954</v>
      </c>
      <c r="B66" t="s">
        <v>266</v>
      </c>
      <c r="C66" t="s">
        <v>267</v>
      </c>
    </row>
    <row r="67" spans="1:3" x14ac:dyDescent="0.25">
      <c r="A67">
        <v>1953</v>
      </c>
      <c r="B67" t="s">
        <v>266</v>
      </c>
      <c r="C67" t="s">
        <v>267</v>
      </c>
    </row>
    <row r="68" spans="1:3" x14ac:dyDescent="0.25">
      <c r="A68">
        <v>1952</v>
      </c>
      <c r="B68" t="s">
        <v>266</v>
      </c>
      <c r="C68" t="s">
        <v>267</v>
      </c>
    </row>
    <row r="69" spans="1:3" x14ac:dyDescent="0.25">
      <c r="A69">
        <v>1951</v>
      </c>
      <c r="B69" t="s">
        <v>266</v>
      </c>
      <c r="C69" t="s">
        <v>267</v>
      </c>
    </row>
    <row r="70" spans="1:3" x14ac:dyDescent="0.25">
      <c r="A70">
        <v>1950</v>
      </c>
      <c r="B70" t="s">
        <v>266</v>
      </c>
      <c r="C70" t="s">
        <v>267</v>
      </c>
    </row>
    <row r="71" spans="1:3" x14ac:dyDescent="0.25">
      <c r="A71">
        <v>1949</v>
      </c>
      <c r="B71" t="s">
        <v>266</v>
      </c>
      <c r="C71" t="s">
        <v>267</v>
      </c>
    </row>
    <row r="72" spans="1:3" x14ac:dyDescent="0.25">
      <c r="A72">
        <v>1948</v>
      </c>
      <c r="B72" t="s">
        <v>266</v>
      </c>
      <c r="C72" t="s">
        <v>268</v>
      </c>
    </row>
    <row r="73" spans="1:3" x14ac:dyDescent="0.25">
      <c r="A73">
        <v>1947</v>
      </c>
      <c r="B73" t="s">
        <v>266</v>
      </c>
      <c r="C73" t="s">
        <v>268</v>
      </c>
    </row>
    <row r="74" spans="1:3" x14ac:dyDescent="0.25">
      <c r="A74">
        <v>1946</v>
      </c>
      <c r="B74" t="s">
        <v>266</v>
      </c>
      <c r="C74" t="s">
        <v>268</v>
      </c>
    </row>
    <row r="75" spans="1:3" x14ac:dyDescent="0.25">
      <c r="A75">
        <v>1945</v>
      </c>
      <c r="B75" t="s">
        <v>266</v>
      </c>
      <c r="C75" t="s">
        <v>268</v>
      </c>
    </row>
    <row r="76" spans="1:3" x14ac:dyDescent="0.25">
      <c r="A76">
        <v>1944</v>
      </c>
      <c r="B76" t="s">
        <v>266</v>
      </c>
      <c r="C76" t="s">
        <v>268</v>
      </c>
    </row>
    <row r="77" spans="1:3" x14ac:dyDescent="0.25">
      <c r="A77">
        <v>1943</v>
      </c>
      <c r="B77" t="s">
        <v>266</v>
      </c>
      <c r="C77" t="s">
        <v>268</v>
      </c>
    </row>
    <row r="78" spans="1:3" x14ac:dyDescent="0.25">
      <c r="A78">
        <v>1942</v>
      </c>
      <c r="B78" t="s">
        <v>266</v>
      </c>
      <c r="C78" t="s">
        <v>268</v>
      </c>
    </row>
    <row r="79" spans="1:3" x14ac:dyDescent="0.25">
      <c r="A79">
        <v>1941</v>
      </c>
      <c r="B79" t="s">
        <v>266</v>
      </c>
      <c r="C79" t="s">
        <v>268</v>
      </c>
    </row>
    <row r="80" spans="1:3" x14ac:dyDescent="0.25">
      <c r="A80">
        <v>1940</v>
      </c>
      <c r="B80" t="s">
        <v>266</v>
      </c>
      <c r="C80" t="s">
        <v>268</v>
      </c>
    </row>
    <row r="81" spans="1:3" x14ac:dyDescent="0.25">
      <c r="A81">
        <v>1939</v>
      </c>
      <c r="B81" t="s">
        <v>266</v>
      </c>
      <c r="C81" t="s">
        <v>268</v>
      </c>
    </row>
    <row r="82" spans="1:3" x14ac:dyDescent="0.25">
      <c r="A82">
        <v>1938</v>
      </c>
      <c r="B82" t="s">
        <v>266</v>
      </c>
      <c r="C82" t="s">
        <v>268</v>
      </c>
    </row>
    <row r="83" spans="1:3" x14ac:dyDescent="0.25">
      <c r="A83">
        <v>1937</v>
      </c>
      <c r="B83" t="s">
        <v>266</v>
      </c>
      <c r="C83" t="s">
        <v>268</v>
      </c>
    </row>
    <row r="84" spans="1:3" x14ac:dyDescent="0.25">
      <c r="A84">
        <v>1936</v>
      </c>
      <c r="B84" t="s">
        <v>266</v>
      </c>
      <c r="C84" t="s">
        <v>268</v>
      </c>
    </row>
    <row r="85" spans="1:3" x14ac:dyDescent="0.25">
      <c r="A85">
        <v>1935</v>
      </c>
      <c r="B85" t="s">
        <v>266</v>
      </c>
      <c r="C85" t="s">
        <v>268</v>
      </c>
    </row>
    <row r="86" spans="1:3" x14ac:dyDescent="0.25">
      <c r="A86">
        <v>1934</v>
      </c>
      <c r="B86" t="s">
        <v>266</v>
      </c>
      <c r="C86" t="s">
        <v>268</v>
      </c>
    </row>
    <row r="87" spans="1:3" x14ac:dyDescent="0.25">
      <c r="A87">
        <v>1933</v>
      </c>
      <c r="B87" t="s">
        <v>266</v>
      </c>
      <c r="C87" t="s">
        <v>268</v>
      </c>
    </row>
    <row r="88" spans="1:3" x14ac:dyDescent="0.25">
      <c r="A88">
        <v>1932</v>
      </c>
      <c r="B88" t="s">
        <v>266</v>
      </c>
      <c r="C88" t="s">
        <v>268</v>
      </c>
    </row>
    <row r="89" spans="1:3" x14ac:dyDescent="0.25">
      <c r="A89">
        <v>1931</v>
      </c>
      <c r="B89" t="s">
        <v>266</v>
      </c>
      <c r="C89" t="s">
        <v>268</v>
      </c>
    </row>
    <row r="90" spans="1:3" x14ac:dyDescent="0.25">
      <c r="A90">
        <v>1930</v>
      </c>
      <c r="B90" t="s">
        <v>266</v>
      </c>
      <c r="C90" t="s">
        <v>268</v>
      </c>
    </row>
    <row r="91" spans="1:3" x14ac:dyDescent="0.25">
      <c r="A91">
        <v>1929</v>
      </c>
      <c r="B91" t="s">
        <v>266</v>
      </c>
      <c r="C91" t="s">
        <v>268</v>
      </c>
    </row>
    <row r="92" spans="1:3" x14ac:dyDescent="0.25">
      <c r="A92">
        <v>1928</v>
      </c>
      <c r="B92" t="s">
        <v>266</v>
      </c>
      <c r="C92" t="s">
        <v>268</v>
      </c>
    </row>
    <row r="93" spans="1:3" x14ac:dyDescent="0.25">
      <c r="A93">
        <v>1927</v>
      </c>
      <c r="B93" t="s">
        <v>266</v>
      </c>
      <c r="C93" t="s">
        <v>268</v>
      </c>
    </row>
    <row r="94" spans="1:3" x14ac:dyDescent="0.25">
      <c r="A94">
        <v>1926</v>
      </c>
      <c r="B94" t="s">
        <v>266</v>
      </c>
      <c r="C94" t="s">
        <v>268</v>
      </c>
    </row>
    <row r="95" spans="1:3" x14ac:dyDescent="0.25">
      <c r="A95">
        <v>1925</v>
      </c>
      <c r="B95" t="s">
        <v>266</v>
      </c>
      <c r="C95" t="s">
        <v>268</v>
      </c>
    </row>
    <row r="96" spans="1:3" x14ac:dyDescent="0.25">
      <c r="A96">
        <v>1924</v>
      </c>
      <c r="B96" t="s">
        <v>266</v>
      </c>
      <c r="C96" t="s">
        <v>268</v>
      </c>
    </row>
    <row r="97" spans="1:3" x14ac:dyDescent="0.25">
      <c r="A97">
        <v>1923</v>
      </c>
      <c r="B97" t="s">
        <v>266</v>
      </c>
      <c r="C97" t="s">
        <v>268</v>
      </c>
    </row>
    <row r="98" spans="1:3" x14ac:dyDescent="0.25">
      <c r="A98">
        <v>1922</v>
      </c>
      <c r="B98" t="s">
        <v>266</v>
      </c>
      <c r="C98" t="s">
        <v>268</v>
      </c>
    </row>
    <row r="99" spans="1:3" x14ac:dyDescent="0.25">
      <c r="A99">
        <v>1921</v>
      </c>
      <c r="B99" t="s">
        <v>266</v>
      </c>
      <c r="C99" t="s">
        <v>268</v>
      </c>
    </row>
    <row r="100" spans="1:3" x14ac:dyDescent="0.25">
      <c r="A100">
        <v>1920</v>
      </c>
      <c r="B100" t="s">
        <v>266</v>
      </c>
      <c r="C100" t="s">
        <v>268</v>
      </c>
    </row>
    <row r="101" spans="1:3" x14ac:dyDescent="0.25">
      <c r="A101">
        <v>1919</v>
      </c>
      <c r="B101" t="s">
        <v>266</v>
      </c>
      <c r="C101" t="s">
        <v>268</v>
      </c>
    </row>
    <row r="102" spans="1:3" x14ac:dyDescent="0.25">
      <c r="A102">
        <v>1918</v>
      </c>
      <c r="B102" t="s">
        <v>266</v>
      </c>
      <c r="C102" t="s">
        <v>268</v>
      </c>
    </row>
    <row r="103" spans="1:3" x14ac:dyDescent="0.25">
      <c r="A103">
        <v>1917</v>
      </c>
      <c r="B103" t="s">
        <v>266</v>
      </c>
      <c r="C103" t="s">
        <v>268</v>
      </c>
    </row>
    <row r="104" spans="1:3" x14ac:dyDescent="0.25">
      <c r="A104">
        <v>1916</v>
      </c>
      <c r="B104" t="s">
        <v>266</v>
      </c>
      <c r="C104" t="s">
        <v>268</v>
      </c>
    </row>
    <row r="105" spans="1:3" x14ac:dyDescent="0.25">
      <c r="A105">
        <v>1915</v>
      </c>
      <c r="B105" t="s">
        <v>266</v>
      </c>
      <c r="C105" t="s">
        <v>268</v>
      </c>
    </row>
    <row r="106" spans="1:3" x14ac:dyDescent="0.25">
      <c r="A106">
        <v>1914</v>
      </c>
      <c r="B106" t="s">
        <v>266</v>
      </c>
      <c r="C106" t="s">
        <v>268</v>
      </c>
    </row>
    <row r="107" spans="1:3" x14ac:dyDescent="0.25">
      <c r="A107">
        <v>1913</v>
      </c>
      <c r="B107" t="s">
        <v>266</v>
      </c>
      <c r="C107" t="s">
        <v>268</v>
      </c>
    </row>
    <row r="108" spans="1:3" x14ac:dyDescent="0.25">
      <c r="A108">
        <v>1912</v>
      </c>
      <c r="B108" t="s">
        <v>266</v>
      </c>
      <c r="C108" t="s">
        <v>268</v>
      </c>
    </row>
    <row r="109" spans="1:3" x14ac:dyDescent="0.25">
      <c r="A109">
        <v>1911</v>
      </c>
      <c r="B109" t="s">
        <v>266</v>
      </c>
      <c r="C109" t="s">
        <v>268</v>
      </c>
    </row>
    <row r="110" spans="1:3" x14ac:dyDescent="0.25">
      <c r="A110">
        <v>1910</v>
      </c>
      <c r="B110" t="s">
        <v>266</v>
      </c>
      <c r="C110" t="s">
        <v>268</v>
      </c>
    </row>
    <row r="111" spans="1:3" x14ac:dyDescent="0.25">
      <c r="A111">
        <v>1909</v>
      </c>
      <c r="B111" t="s">
        <v>266</v>
      </c>
      <c r="C111" t="s">
        <v>268</v>
      </c>
    </row>
    <row r="112" spans="1:3" x14ac:dyDescent="0.25">
      <c r="A112">
        <v>1908</v>
      </c>
      <c r="B112" t="s">
        <v>266</v>
      </c>
      <c r="C112" t="s">
        <v>268</v>
      </c>
    </row>
    <row r="113" spans="1:3" x14ac:dyDescent="0.25">
      <c r="A113">
        <v>1907</v>
      </c>
      <c r="B113" t="s">
        <v>266</v>
      </c>
      <c r="C113" t="s">
        <v>268</v>
      </c>
    </row>
    <row r="114" spans="1:3" x14ac:dyDescent="0.25">
      <c r="A114">
        <v>1906</v>
      </c>
      <c r="B114" t="s">
        <v>266</v>
      </c>
      <c r="C114" t="s">
        <v>268</v>
      </c>
    </row>
    <row r="115" spans="1:3" x14ac:dyDescent="0.25">
      <c r="A115">
        <v>1905</v>
      </c>
      <c r="B115" t="s">
        <v>266</v>
      </c>
      <c r="C115" t="s">
        <v>268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Startovka (2)</vt:lpstr>
      <vt:lpstr>Absolutní</vt:lpstr>
      <vt:lpstr>Po Kategoriích</vt:lpstr>
      <vt:lpstr>Cíl</vt:lpstr>
      <vt:lpstr>Power View1</vt:lpstr>
      <vt:lpstr>Kategorie</vt:lpstr>
      <vt:lpstr>'Power View1'!Oblast_tisku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Tučan Jindřich 55324</dc:creator>
  <cp:keywords/>
  <dc:description/>
  <cp:lastModifiedBy>Schovánek Petr 30539</cp:lastModifiedBy>
  <cp:revision/>
  <dcterms:created xsi:type="dcterms:W3CDTF">2013-07-15T18:59:30Z</dcterms:created>
  <dcterms:modified xsi:type="dcterms:W3CDTF">2018-07-20T11:00:54Z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