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2.xml" ContentType="application/vnd.ms-excel.slicer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slicers/slicer3.xml" ContentType="application/vnd.ms-excel.slicer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Krov\Kopec\"/>
    </mc:Choice>
  </mc:AlternateContent>
  <xr:revisionPtr revIDLastSave="0" documentId="13_ncr:1_{C602763D-0EA1-46EE-BFA8-7490B2C94C73}" xr6:coauthVersionLast="44" xr6:coauthVersionMax="44" xr10:uidLastSave="{00000000-0000-0000-0000-000000000000}"/>
  <bookViews>
    <workbookView xWindow="-110" yWindow="-110" windowWidth="19420" windowHeight="10420" firstSheet="1" activeTab="2" xr2:uid="{00000000-000D-0000-FFFF-FFFF00000000}"/>
  </bookViews>
  <sheets>
    <sheet name="Výsledky" sheetId="7" state="hidden" r:id="rId1"/>
    <sheet name="Vysledky 2020" sheetId="8" r:id="rId2"/>
    <sheet name="Startovka" sheetId="1" r:id="rId3"/>
    <sheet name="Cíl" sheetId="2" r:id="rId4"/>
    <sheet name="Přihlášení závodníci" sheetId="6" state="hidden" r:id="rId5"/>
    <sheet name="Kategorie" sheetId="4" state="hidden" r:id="rId6"/>
  </sheets>
  <definedNames>
    <definedName name="Průřez_Kategorie">#N/A</definedName>
    <definedName name="Průřez_Kategorie1">#N/A</definedName>
    <definedName name="Průřez_Kategorie11">#N/A</definedName>
    <definedName name="Průřez_Pohlaví_M_Z">#N/A</definedName>
    <definedName name="Průřez_Pohlaví_M_Z1">#N/A</definedName>
    <definedName name="Průřez_Pohlaví_M_Z11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7"/>
        <x14:slicerCache r:id="rId8"/>
        <x14:slicerCache r:id="rId9"/>
        <x14:slicerCache r:id="rId10"/>
        <x14:slicerCache r:id="rId11"/>
        <x14:slicerCache r:id="rId12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9" i="1" l="1"/>
  <c r="I2" i="1"/>
  <c r="L141" i="1" l="1"/>
  <c r="L134" i="1"/>
  <c r="K134" i="1"/>
  <c r="L124" i="1"/>
  <c r="K124" i="1"/>
  <c r="L116" i="1"/>
  <c r="K116" i="1"/>
  <c r="L105" i="1"/>
  <c r="K105" i="1"/>
  <c r="L83" i="1"/>
  <c r="K83" i="1"/>
  <c r="L61" i="1"/>
  <c r="K61" i="1"/>
  <c r="K39" i="1"/>
  <c r="L13" i="1"/>
  <c r="K13" i="1"/>
  <c r="L6" i="1"/>
  <c r="K6" i="1"/>
  <c r="L2" i="1"/>
  <c r="M2" i="1"/>
  <c r="K2" i="1"/>
  <c r="G133" i="2"/>
  <c r="F133" i="2" s="1"/>
  <c r="H112" i="1" s="1"/>
  <c r="I112" i="1" s="1"/>
  <c r="G132" i="2"/>
  <c r="F132" i="2" s="1"/>
  <c r="G131" i="2"/>
  <c r="F131" i="2" s="1"/>
  <c r="G130" i="2"/>
  <c r="F130" i="2" s="1"/>
  <c r="G129" i="2"/>
  <c r="F129" i="2" s="1"/>
  <c r="G128" i="2"/>
  <c r="F128" i="2" s="1"/>
  <c r="G127" i="2"/>
  <c r="F127" i="2" s="1"/>
  <c r="H122" i="1" s="1"/>
  <c r="I122" i="1" s="1"/>
  <c r="G126" i="2"/>
  <c r="F126" i="2" s="1"/>
  <c r="G125" i="2"/>
  <c r="F125" i="2" s="1"/>
  <c r="G124" i="2"/>
  <c r="F124" i="2" s="1"/>
  <c r="G123" i="2"/>
  <c r="F123" i="2" s="1"/>
  <c r="G122" i="2"/>
  <c r="F122" i="2" s="1"/>
  <c r="G121" i="2"/>
  <c r="F121" i="2" s="1"/>
  <c r="H137" i="1" s="1"/>
  <c r="I137" i="1" s="1"/>
  <c r="G120" i="2"/>
  <c r="F120" i="2" s="1"/>
  <c r="G119" i="2"/>
  <c r="F119" i="2" s="1"/>
  <c r="G118" i="2"/>
  <c r="F118" i="2" s="1"/>
  <c r="G117" i="2"/>
  <c r="F117" i="2" s="1"/>
  <c r="H142" i="1" s="1"/>
  <c r="I142" i="1" s="1"/>
  <c r="G116" i="2"/>
  <c r="F116" i="2" s="1"/>
  <c r="G115" i="2"/>
  <c r="F115" i="2" s="1"/>
  <c r="G114" i="2"/>
  <c r="F114" i="2" s="1"/>
  <c r="G113" i="2"/>
  <c r="F113" i="2" s="1"/>
  <c r="G112" i="2"/>
  <c r="F112" i="2" s="1"/>
  <c r="H131" i="1" s="1"/>
  <c r="I131" i="1" s="1"/>
  <c r="G111" i="2"/>
  <c r="F111" i="2" s="1"/>
  <c r="G110" i="2"/>
  <c r="F110" i="2" s="1"/>
  <c r="G109" i="2"/>
  <c r="F109" i="2" s="1"/>
  <c r="G108" i="2"/>
  <c r="F108" i="2" s="1"/>
  <c r="G107" i="2"/>
  <c r="F107" i="2" s="1"/>
  <c r="G106" i="2"/>
  <c r="F106" i="2" s="1"/>
  <c r="G105" i="2"/>
  <c r="F105" i="2" s="1"/>
  <c r="G104" i="2"/>
  <c r="F104" i="2" s="1"/>
  <c r="G103" i="2"/>
  <c r="F103" i="2" s="1"/>
  <c r="H118" i="1" s="1"/>
  <c r="I118" i="1" s="1"/>
  <c r="G102" i="2"/>
  <c r="F102" i="2" s="1"/>
  <c r="G101" i="2"/>
  <c r="F101" i="2" s="1"/>
  <c r="G100" i="2"/>
  <c r="F100" i="2" s="1"/>
  <c r="G99" i="2"/>
  <c r="F99" i="2" s="1"/>
  <c r="G98" i="2"/>
  <c r="F98" i="2" s="1"/>
  <c r="G97" i="2"/>
  <c r="F97" i="2" s="1"/>
  <c r="G96" i="2"/>
  <c r="F96" i="2" s="1"/>
  <c r="G95" i="2"/>
  <c r="F95" i="2" s="1"/>
  <c r="G94" i="2"/>
  <c r="F94" i="2" s="1"/>
  <c r="G93" i="2"/>
  <c r="F93" i="2" s="1"/>
  <c r="G92" i="2"/>
  <c r="F92" i="2" s="1"/>
  <c r="G91" i="2"/>
  <c r="F91" i="2" s="1"/>
  <c r="G90" i="2"/>
  <c r="F90" i="2" s="1"/>
  <c r="G89" i="2"/>
  <c r="F89" i="2" s="1"/>
  <c r="G88" i="2"/>
  <c r="F88" i="2" s="1"/>
  <c r="G87" i="2"/>
  <c r="F87" i="2" s="1"/>
  <c r="G86" i="2"/>
  <c r="F86" i="2" s="1"/>
  <c r="G85" i="2"/>
  <c r="F85" i="2" s="1"/>
  <c r="G84" i="2"/>
  <c r="F84" i="2" s="1"/>
  <c r="G83" i="2"/>
  <c r="F83" i="2" s="1"/>
  <c r="G82" i="2"/>
  <c r="F82" i="2" s="1"/>
  <c r="G81" i="2"/>
  <c r="F81" i="2" s="1"/>
  <c r="G80" i="2"/>
  <c r="F80" i="2" s="1"/>
  <c r="G79" i="2"/>
  <c r="F79" i="2" s="1"/>
  <c r="G78" i="2"/>
  <c r="F78" i="2" s="1"/>
  <c r="G77" i="2"/>
  <c r="F77" i="2" s="1"/>
  <c r="G76" i="2"/>
  <c r="F76" i="2" s="1"/>
  <c r="G75" i="2"/>
  <c r="F75" i="2" s="1"/>
  <c r="G74" i="2"/>
  <c r="F74" i="2" s="1"/>
  <c r="G73" i="2"/>
  <c r="F73" i="2" s="1"/>
  <c r="G72" i="2"/>
  <c r="F72" i="2" s="1"/>
  <c r="G71" i="2"/>
  <c r="F71" i="2" s="1"/>
  <c r="G70" i="2"/>
  <c r="F70" i="2" s="1"/>
  <c r="G69" i="2"/>
  <c r="F69" i="2" s="1"/>
  <c r="H126" i="1" s="1"/>
  <c r="I126" i="1" s="1"/>
  <c r="G68" i="2"/>
  <c r="F68" i="2" s="1"/>
  <c r="G67" i="2"/>
  <c r="F67" i="2" s="1"/>
  <c r="G66" i="2"/>
  <c r="F66" i="2" s="1"/>
  <c r="G65" i="2"/>
  <c r="F65" i="2" s="1"/>
  <c r="G64" i="2"/>
  <c r="F64" i="2" s="1"/>
  <c r="G63" i="2"/>
  <c r="F63" i="2" s="1"/>
  <c r="G62" i="2"/>
  <c r="F62" i="2" s="1"/>
  <c r="G61" i="2"/>
  <c r="F61" i="2" s="1"/>
  <c r="H104" i="1" s="1"/>
  <c r="I104" i="1" s="1"/>
  <c r="G60" i="2"/>
  <c r="F60" i="2" s="1"/>
  <c r="G59" i="2"/>
  <c r="F59" i="2" s="1"/>
  <c r="G58" i="2"/>
  <c r="F58" i="2" s="1"/>
  <c r="G57" i="2"/>
  <c r="F57" i="2" s="1"/>
  <c r="G56" i="2"/>
  <c r="F56" i="2" s="1"/>
  <c r="G55" i="2"/>
  <c r="F55" i="2" s="1"/>
  <c r="G54" i="2"/>
  <c r="F54" i="2" s="1"/>
  <c r="G53" i="2"/>
  <c r="F53" i="2" s="1"/>
  <c r="G52" i="2"/>
  <c r="F52" i="2" s="1"/>
  <c r="G51" i="2"/>
  <c r="F51" i="2" s="1"/>
  <c r="G50" i="2"/>
  <c r="F50" i="2" s="1"/>
  <c r="G49" i="2"/>
  <c r="F49" i="2" s="1"/>
  <c r="G48" i="2"/>
  <c r="F48" i="2" s="1"/>
  <c r="G47" i="2"/>
  <c r="F47" i="2" s="1"/>
  <c r="G46" i="2"/>
  <c r="F46" i="2" s="1"/>
  <c r="G45" i="2"/>
  <c r="F45" i="2" s="1"/>
  <c r="G44" i="2"/>
  <c r="F44" i="2" s="1"/>
  <c r="G43" i="2"/>
  <c r="F43" i="2" s="1"/>
  <c r="G42" i="2"/>
  <c r="F42" i="2" s="1"/>
  <c r="G41" i="2"/>
  <c r="F41" i="2" s="1"/>
  <c r="G40" i="2"/>
  <c r="F40" i="2" s="1"/>
  <c r="G39" i="2"/>
  <c r="F39" i="2" s="1"/>
  <c r="G38" i="2"/>
  <c r="F38" i="2" s="1"/>
  <c r="G37" i="2"/>
  <c r="F37" i="2" s="1"/>
  <c r="G36" i="2"/>
  <c r="F36" i="2" s="1"/>
  <c r="G35" i="2"/>
  <c r="F35" i="2" s="1"/>
  <c r="G34" i="2"/>
  <c r="F34" i="2" s="1"/>
  <c r="G33" i="2"/>
  <c r="F33" i="2" s="1"/>
  <c r="G32" i="2"/>
  <c r="F32" i="2" s="1"/>
  <c r="G31" i="2"/>
  <c r="F31" i="2" s="1"/>
  <c r="G30" i="2"/>
  <c r="F30" i="2" s="1"/>
  <c r="G29" i="2"/>
  <c r="F29" i="2" s="1"/>
  <c r="G28" i="2"/>
  <c r="F28" i="2" s="1"/>
  <c r="G27" i="2"/>
  <c r="F27" i="2" s="1"/>
  <c r="G26" i="2"/>
  <c r="F26" i="2" s="1"/>
  <c r="H121" i="1" s="1"/>
  <c r="I121" i="1" s="1"/>
  <c r="G25" i="2"/>
  <c r="F25" i="2" s="1"/>
  <c r="G24" i="2"/>
  <c r="F24" i="2" s="1"/>
  <c r="G23" i="2"/>
  <c r="F23" i="2" s="1"/>
  <c r="G22" i="2"/>
  <c r="F22" i="2" s="1"/>
  <c r="G21" i="2"/>
  <c r="F21" i="2" s="1"/>
  <c r="G20" i="2"/>
  <c r="F20" i="2" s="1"/>
  <c r="G19" i="2"/>
  <c r="F19" i="2" s="1"/>
  <c r="G18" i="2"/>
  <c r="F18" i="2" s="1"/>
  <c r="G17" i="2"/>
  <c r="F17" i="2" s="1"/>
  <c r="G16" i="2"/>
  <c r="F16" i="2" s="1"/>
  <c r="G15" i="2"/>
  <c r="F15" i="2" s="1"/>
  <c r="G14" i="2"/>
  <c r="F14" i="2" s="1"/>
  <c r="G13" i="2"/>
  <c r="F13" i="2" s="1"/>
  <c r="G12" i="2"/>
  <c r="F12" i="2" s="1"/>
  <c r="G11" i="2"/>
  <c r="F11" i="2" s="1"/>
  <c r="G10" i="2"/>
  <c r="F10" i="2" s="1"/>
  <c r="G9" i="2"/>
  <c r="F9" i="2" s="1"/>
  <c r="G8" i="2"/>
  <c r="F8" i="2" s="1"/>
  <c r="G7" i="2"/>
  <c r="F7" i="2" s="1"/>
  <c r="G6" i="2"/>
  <c r="F6" i="2" s="1"/>
  <c r="G5" i="2"/>
  <c r="F5" i="2" s="1"/>
  <c r="G4" i="2"/>
  <c r="F4" i="2" s="1"/>
  <c r="G3" i="2"/>
  <c r="F3" i="2" s="1"/>
  <c r="J104" i="1"/>
  <c r="J142" i="1"/>
  <c r="J137" i="1"/>
  <c r="J131" i="1"/>
  <c r="J126" i="1"/>
  <c r="J122" i="1"/>
  <c r="J121" i="1"/>
  <c r="J118" i="1"/>
  <c r="J112" i="1"/>
  <c r="H5" i="1" l="1"/>
  <c r="I5" i="1" s="1"/>
  <c r="H9" i="1"/>
  <c r="H20" i="1"/>
  <c r="H31" i="1"/>
  <c r="I31" i="1" s="1"/>
  <c r="H24" i="1"/>
  <c r="I24" i="1" s="1"/>
  <c r="H33" i="1"/>
  <c r="I33" i="1" s="1"/>
  <c r="H17" i="1"/>
  <c r="H15" i="1"/>
  <c r="I15" i="1" s="1"/>
  <c r="H27" i="1"/>
  <c r="I27" i="1" s="1"/>
  <c r="H37" i="1"/>
  <c r="H25" i="1"/>
  <c r="I25" i="1" s="1"/>
  <c r="H48" i="1"/>
  <c r="I48" i="1" s="1"/>
  <c r="H50" i="1"/>
  <c r="I50" i="1" s="1"/>
  <c r="H59" i="1"/>
  <c r="I59" i="1" s="1"/>
  <c r="H60" i="1"/>
  <c r="I60" i="1" s="1"/>
  <c r="H55" i="1"/>
  <c r="I55" i="1" s="1"/>
  <c r="H54" i="1"/>
  <c r="I54" i="1" s="1"/>
  <c r="H49" i="1"/>
  <c r="H56" i="1"/>
  <c r="I56" i="1" s="1"/>
  <c r="H42" i="1"/>
  <c r="I42" i="1" s="1"/>
  <c r="H51" i="1"/>
  <c r="I51" i="1" s="1"/>
  <c r="H40" i="1"/>
  <c r="I40" i="1" s="1"/>
  <c r="H71" i="1"/>
  <c r="I71" i="1" s="1"/>
  <c r="H65" i="1"/>
  <c r="I65" i="1" s="1"/>
  <c r="H78" i="1"/>
  <c r="I78" i="1" s="1"/>
  <c r="H82" i="1"/>
  <c r="H80" i="1"/>
  <c r="I80" i="1" s="1"/>
  <c r="H73" i="1"/>
  <c r="I73" i="1" s="1"/>
  <c r="H75" i="1"/>
  <c r="I75" i="1" s="1"/>
  <c r="H99" i="1"/>
  <c r="I99" i="1" s="1"/>
  <c r="H97" i="1"/>
  <c r="I97" i="1" s="1"/>
  <c r="H101" i="1"/>
  <c r="I101" i="1" s="1"/>
  <c r="H102" i="1"/>
  <c r="I102" i="1" s="1"/>
  <c r="H133" i="1"/>
  <c r="H93" i="1"/>
  <c r="I93" i="1" s="1"/>
  <c r="H103" i="1"/>
  <c r="I103" i="1" s="1"/>
  <c r="H115" i="1"/>
  <c r="I115" i="1" s="1"/>
  <c r="H109" i="1"/>
  <c r="I109" i="1" s="1"/>
  <c r="H114" i="1"/>
  <c r="I114" i="1" s="1"/>
  <c r="H106" i="1"/>
  <c r="I106" i="1" s="1"/>
  <c r="H110" i="1"/>
  <c r="I110" i="1" s="1"/>
  <c r="I9" i="1"/>
  <c r="I20" i="1"/>
  <c r="I17" i="1"/>
  <c r="I37" i="1"/>
  <c r="I49" i="1"/>
  <c r="I82" i="1"/>
  <c r="I133" i="1"/>
  <c r="J5" i="1"/>
  <c r="J9" i="1"/>
  <c r="J20" i="1"/>
  <c r="J31" i="1"/>
  <c r="J24" i="1"/>
  <c r="J33" i="1"/>
  <c r="J17" i="1"/>
  <c r="J15" i="1"/>
  <c r="J27" i="1"/>
  <c r="J37" i="1"/>
  <c r="J25" i="1"/>
  <c r="J48" i="1"/>
  <c r="J50" i="1"/>
  <c r="J59" i="1"/>
  <c r="J60" i="1"/>
  <c r="J55" i="1"/>
  <c r="J54" i="1"/>
  <c r="J49" i="1"/>
  <c r="J56" i="1"/>
  <c r="J42" i="1"/>
  <c r="J51" i="1"/>
  <c r="J40" i="1"/>
  <c r="J71" i="1"/>
  <c r="J65" i="1"/>
  <c r="J78" i="1"/>
  <c r="J82" i="1"/>
  <c r="J80" i="1"/>
  <c r="J73" i="1"/>
  <c r="J75" i="1"/>
  <c r="J99" i="1"/>
  <c r="J97" i="1"/>
  <c r="J101" i="1"/>
  <c r="J102" i="1"/>
  <c r="J133" i="1"/>
  <c r="J93" i="1"/>
  <c r="J103" i="1"/>
  <c r="J115" i="1"/>
  <c r="J109" i="1"/>
  <c r="J114" i="1"/>
  <c r="J106" i="1"/>
  <c r="J110" i="1"/>
  <c r="H4" i="1"/>
  <c r="I4" i="1" s="1"/>
  <c r="J4" i="1"/>
  <c r="H8" i="1"/>
  <c r="I8" i="1" s="1"/>
  <c r="H12" i="1"/>
  <c r="I12" i="1" s="1"/>
  <c r="H7" i="1"/>
  <c r="I7" i="1" s="1"/>
  <c r="H10" i="1"/>
  <c r="I10" i="1" s="1"/>
  <c r="H23" i="1"/>
  <c r="I23" i="1" s="1"/>
  <c r="H19" i="1"/>
  <c r="I19" i="1" s="1"/>
  <c r="H16" i="1"/>
  <c r="I16" i="1" s="1"/>
  <c r="H34" i="1"/>
  <c r="I34" i="1" s="1"/>
  <c r="H35" i="1"/>
  <c r="I35" i="1" s="1"/>
  <c r="H21" i="1"/>
  <c r="I21" i="1" s="1"/>
  <c r="H18" i="1"/>
  <c r="I18" i="1" s="1"/>
  <c r="H26" i="1"/>
  <c r="I26" i="1" s="1"/>
  <c r="H14" i="1"/>
  <c r="I14" i="1" s="1"/>
  <c r="H36" i="1"/>
  <c r="I36" i="1" s="1"/>
  <c r="H38" i="1"/>
  <c r="I38" i="1" s="1"/>
  <c r="H22" i="1"/>
  <c r="I22" i="1" s="1"/>
  <c r="H32" i="1"/>
  <c r="I32" i="1" s="1"/>
  <c r="H28" i="1"/>
  <c r="I28" i="1" s="1"/>
  <c r="H30" i="1"/>
  <c r="I30" i="1" s="1"/>
  <c r="H29" i="1"/>
  <c r="I29" i="1" s="1"/>
  <c r="H43" i="1"/>
  <c r="I43" i="1" s="1"/>
  <c r="H44" i="1"/>
  <c r="I44" i="1" s="1"/>
  <c r="H46" i="1"/>
  <c r="I46" i="1" s="1"/>
  <c r="H45" i="1"/>
  <c r="I45" i="1" s="1"/>
  <c r="H53" i="1"/>
  <c r="I53" i="1" s="1"/>
  <c r="H57" i="1"/>
  <c r="I57" i="1" s="1"/>
  <c r="H47" i="1"/>
  <c r="I47" i="1" s="1"/>
  <c r="H58" i="1"/>
  <c r="I58" i="1" s="1"/>
  <c r="H41" i="1"/>
  <c r="I41" i="1" s="1"/>
  <c r="H64" i="1"/>
  <c r="I64" i="1" s="1"/>
  <c r="H70" i="1"/>
  <c r="I70" i="1" s="1"/>
  <c r="H68" i="1"/>
  <c r="I68" i="1" s="1"/>
  <c r="H72" i="1"/>
  <c r="I72" i="1" s="1"/>
  <c r="H79" i="1"/>
  <c r="I79" i="1" s="1"/>
  <c r="H76" i="1"/>
  <c r="I76" i="1" s="1"/>
  <c r="H66" i="1"/>
  <c r="I66" i="1" s="1"/>
  <c r="H74" i="1"/>
  <c r="I74" i="1" s="1"/>
  <c r="H69" i="1"/>
  <c r="I69" i="1" s="1"/>
  <c r="H67" i="1"/>
  <c r="I67" i="1" s="1"/>
  <c r="H81" i="1"/>
  <c r="I81" i="1" s="1"/>
  <c r="H63" i="1"/>
  <c r="I63" i="1" s="1"/>
  <c r="H62" i="1"/>
  <c r="I62" i="1" s="1"/>
  <c r="H77" i="1"/>
  <c r="I77" i="1" s="1"/>
  <c r="H88" i="1"/>
  <c r="I88" i="1" s="1"/>
  <c r="H86" i="1"/>
  <c r="I86" i="1" s="1"/>
  <c r="H100" i="1"/>
  <c r="I100" i="1" s="1"/>
  <c r="H90" i="1"/>
  <c r="I90" i="1" s="1"/>
  <c r="H92" i="1"/>
  <c r="I92" i="1" s="1"/>
  <c r="H85" i="1"/>
  <c r="I85" i="1" s="1"/>
  <c r="H91" i="1"/>
  <c r="I91" i="1" s="1"/>
  <c r="H98" i="1"/>
  <c r="I98" i="1" s="1"/>
  <c r="H94" i="1"/>
  <c r="I94" i="1" s="1"/>
  <c r="H87" i="1"/>
  <c r="I87" i="1" s="1"/>
  <c r="H89" i="1"/>
  <c r="I89" i="1" s="1"/>
  <c r="H84" i="1"/>
  <c r="I84" i="1" s="1"/>
  <c r="H96" i="1"/>
  <c r="I96" i="1" s="1"/>
  <c r="H95" i="1"/>
  <c r="I95" i="1" s="1"/>
  <c r="H113" i="1"/>
  <c r="I113" i="1" s="1"/>
  <c r="H111" i="1"/>
  <c r="I111" i="1" s="1"/>
  <c r="H108" i="1"/>
  <c r="I108" i="1" s="1"/>
  <c r="H107" i="1"/>
  <c r="I107" i="1" s="1"/>
  <c r="H117" i="1"/>
  <c r="I117" i="1" s="1"/>
  <c r="H119" i="1"/>
  <c r="I119" i="1" s="1"/>
  <c r="H123" i="1"/>
  <c r="I123" i="1" s="1"/>
  <c r="H120" i="1"/>
  <c r="I120" i="1" s="1"/>
  <c r="H129" i="1"/>
  <c r="I129" i="1" s="1"/>
  <c r="H130" i="1"/>
  <c r="I130" i="1" s="1"/>
  <c r="H127" i="1"/>
  <c r="I127" i="1" s="1"/>
  <c r="H132" i="1"/>
  <c r="I132" i="1" s="1"/>
  <c r="H125" i="1"/>
  <c r="I125" i="1" s="1"/>
  <c r="H128" i="1"/>
  <c r="I128" i="1" s="1"/>
  <c r="H140" i="1"/>
  <c r="I140" i="1" s="1"/>
  <c r="H138" i="1"/>
  <c r="I138" i="1" s="1"/>
  <c r="H136" i="1"/>
  <c r="I136" i="1" s="1"/>
  <c r="H135" i="1"/>
  <c r="I135" i="1" s="1"/>
  <c r="H139" i="1"/>
  <c r="I139" i="1" s="1"/>
  <c r="H144" i="1"/>
  <c r="I144" i="1" s="1"/>
  <c r="H143" i="1"/>
  <c r="I143" i="1" s="1"/>
  <c r="J8" i="1"/>
  <c r="J12" i="1"/>
  <c r="J7" i="1"/>
  <c r="J10" i="1"/>
  <c r="J23" i="1"/>
  <c r="J19" i="1"/>
  <c r="J16" i="1"/>
  <c r="J34" i="1"/>
  <c r="J35" i="1"/>
  <c r="J21" i="1"/>
  <c r="J18" i="1"/>
  <c r="J26" i="1"/>
  <c r="J14" i="1"/>
  <c r="J36" i="1"/>
  <c r="J38" i="1"/>
  <c r="J22" i="1"/>
  <c r="J32" i="1"/>
  <c r="J28" i="1"/>
  <c r="J30" i="1"/>
  <c r="J29" i="1"/>
  <c r="J52" i="1"/>
  <c r="J43" i="1"/>
  <c r="J44" i="1"/>
  <c r="J46" i="1"/>
  <c r="J45" i="1"/>
  <c r="J53" i="1"/>
  <c r="J57" i="1"/>
  <c r="J47" i="1"/>
  <c r="J58" i="1"/>
  <c r="J41" i="1"/>
  <c r="J64" i="1"/>
  <c r="J70" i="1"/>
  <c r="J68" i="1"/>
  <c r="J72" i="1"/>
  <c r="J79" i="1"/>
  <c r="J76" i="1"/>
  <c r="J66" i="1"/>
  <c r="J74" i="1"/>
  <c r="J69" i="1"/>
  <c r="J67" i="1"/>
  <c r="J81" i="1"/>
  <c r="J63" i="1"/>
  <c r="J62" i="1"/>
  <c r="J77" i="1"/>
  <c r="J88" i="1"/>
  <c r="J86" i="1"/>
  <c r="J100" i="1"/>
  <c r="J90" i="1"/>
  <c r="J92" i="1"/>
  <c r="J85" i="1"/>
  <c r="J91" i="1"/>
  <c r="J98" i="1"/>
  <c r="J94" i="1"/>
  <c r="J87" i="1"/>
  <c r="J89" i="1"/>
  <c r="J84" i="1"/>
  <c r="J96" i="1"/>
  <c r="J95" i="1"/>
  <c r="J113" i="1"/>
  <c r="J111" i="1"/>
  <c r="J108" i="1"/>
  <c r="J107" i="1"/>
  <c r="J117" i="1"/>
  <c r="J119" i="1"/>
  <c r="J123" i="1"/>
  <c r="J120" i="1"/>
  <c r="J129" i="1"/>
  <c r="J130" i="1"/>
  <c r="J127" i="1"/>
  <c r="J132" i="1"/>
  <c r="J125" i="1"/>
  <c r="J128" i="1"/>
  <c r="J140" i="1"/>
  <c r="J138" i="1"/>
  <c r="J136" i="1"/>
  <c r="J135" i="1"/>
  <c r="J139" i="1"/>
  <c r="J144" i="1"/>
  <c r="J143" i="1"/>
  <c r="M126" i="6" l="1"/>
  <c r="L126" i="6"/>
  <c r="K126" i="6"/>
  <c r="J126" i="6"/>
  <c r="M125" i="6"/>
  <c r="L125" i="6"/>
  <c r="K125" i="6"/>
  <c r="J125" i="6"/>
  <c r="M124" i="6"/>
  <c r="L124" i="6"/>
  <c r="K124" i="6"/>
  <c r="J124" i="6"/>
  <c r="M123" i="6"/>
  <c r="L123" i="6"/>
  <c r="K123" i="6"/>
  <c r="J123" i="6"/>
  <c r="M122" i="6"/>
  <c r="L122" i="6"/>
  <c r="K122" i="6"/>
  <c r="J122" i="6"/>
  <c r="M121" i="6"/>
  <c r="L121" i="6"/>
  <c r="K121" i="6"/>
  <c r="J121" i="6"/>
  <c r="M120" i="6"/>
  <c r="L120" i="6"/>
  <c r="K120" i="6"/>
  <c r="J120" i="6"/>
  <c r="M119" i="6"/>
  <c r="L119" i="6"/>
  <c r="K119" i="6"/>
  <c r="J119" i="6"/>
  <c r="M118" i="6"/>
  <c r="L118" i="6"/>
  <c r="K118" i="6"/>
  <c r="J118" i="6"/>
  <c r="M117" i="6"/>
  <c r="L117" i="6"/>
  <c r="K117" i="6"/>
  <c r="J117" i="6"/>
  <c r="M116" i="6"/>
  <c r="L116" i="6"/>
  <c r="K116" i="6"/>
  <c r="J116" i="6"/>
  <c r="M115" i="6"/>
  <c r="L115" i="6"/>
  <c r="K115" i="6"/>
  <c r="J115" i="6"/>
  <c r="M114" i="6"/>
  <c r="L114" i="6"/>
  <c r="K114" i="6"/>
  <c r="J114" i="6"/>
  <c r="M113" i="6"/>
  <c r="L113" i="6"/>
  <c r="K113" i="6"/>
  <c r="J113" i="6"/>
  <c r="M112" i="6"/>
  <c r="L112" i="6"/>
  <c r="K112" i="6"/>
  <c r="J112" i="6"/>
  <c r="M111" i="6"/>
  <c r="L111" i="6"/>
  <c r="K111" i="6"/>
  <c r="J111" i="6"/>
  <c r="M110" i="6"/>
  <c r="L110" i="6"/>
  <c r="K110" i="6"/>
  <c r="J110" i="6"/>
  <c r="M109" i="6"/>
  <c r="L109" i="6"/>
  <c r="K109" i="6"/>
  <c r="J109" i="6"/>
  <c r="M108" i="6"/>
  <c r="L108" i="6"/>
  <c r="K108" i="6"/>
  <c r="J108" i="6"/>
  <c r="M107" i="6"/>
  <c r="L107" i="6"/>
  <c r="K107" i="6"/>
  <c r="J107" i="6"/>
  <c r="M106" i="6"/>
  <c r="L106" i="6"/>
  <c r="K106" i="6"/>
  <c r="J106" i="6"/>
  <c r="M105" i="6"/>
  <c r="L105" i="6"/>
  <c r="K105" i="6"/>
  <c r="J105" i="6"/>
  <c r="M104" i="6"/>
  <c r="L104" i="6"/>
  <c r="K104" i="6"/>
  <c r="J104" i="6"/>
  <c r="M103" i="6"/>
  <c r="L103" i="6"/>
  <c r="K103" i="6"/>
  <c r="J103" i="6"/>
  <c r="M102" i="6"/>
  <c r="L102" i="6"/>
  <c r="K102" i="6"/>
  <c r="J102" i="6"/>
  <c r="M101" i="6"/>
  <c r="L101" i="6"/>
  <c r="K101" i="6"/>
  <c r="J101" i="6"/>
  <c r="M100" i="6"/>
  <c r="L100" i="6"/>
  <c r="K100" i="6"/>
  <c r="J100" i="6"/>
  <c r="M99" i="6"/>
  <c r="L99" i="6"/>
  <c r="K99" i="6"/>
  <c r="J99" i="6"/>
  <c r="M98" i="6"/>
  <c r="L98" i="6"/>
  <c r="K98" i="6"/>
  <c r="J98" i="6"/>
  <c r="M97" i="6"/>
  <c r="L97" i="6"/>
  <c r="K97" i="6"/>
  <c r="J97" i="6"/>
  <c r="M96" i="6"/>
  <c r="L96" i="6"/>
  <c r="K96" i="6"/>
  <c r="J96" i="6"/>
  <c r="M95" i="6"/>
  <c r="L95" i="6"/>
  <c r="K95" i="6"/>
  <c r="J95" i="6"/>
  <c r="M94" i="6"/>
  <c r="L94" i="6"/>
  <c r="K94" i="6"/>
  <c r="J94" i="6"/>
  <c r="M93" i="6"/>
  <c r="L93" i="6"/>
  <c r="K93" i="6"/>
  <c r="J93" i="6"/>
  <c r="M92" i="6"/>
  <c r="L92" i="6"/>
  <c r="K92" i="6"/>
  <c r="J92" i="6"/>
  <c r="M91" i="6"/>
  <c r="L91" i="6"/>
  <c r="K91" i="6"/>
  <c r="J91" i="6"/>
  <c r="M90" i="6"/>
  <c r="L90" i="6"/>
  <c r="K90" i="6"/>
  <c r="J90" i="6"/>
  <c r="M89" i="6"/>
  <c r="L89" i="6"/>
  <c r="K89" i="6"/>
  <c r="J89" i="6"/>
  <c r="M88" i="6"/>
  <c r="L88" i="6"/>
  <c r="K88" i="6"/>
  <c r="J88" i="6"/>
  <c r="M87" i="6"/>
  <c r="L87" i="6"/>
  <c r="K87" i="6"/>
  <c r="J87" i="6"/>
  <c r="M86" i="6"/>
  <c r="L86" i="6"/>
  <c r="K86" i="6"/>
  <c r="J86" i="6"/>
  <c r="M85" i="6"/>
  <c r="L85" i="6"/>
  <c r="K85" i="6"/>
  <c r="J85" i="6"/>
  <c r="M84" i="6"/>
  <c r="L84" i="6"/>
  <c r="K84" i="6"/>
  <c r="J84" i="6"/>
  <c r="M83" i="6"/>
  <c r="L83" i="6"/>
  <c r="K83" i="6"/>
  <c r="J83" i="6"/>
  <c r="M82" i="6"/>
  <c r="L82" i="6"/>
  <c r="K82" i="6"/>
  <c r="J82" i="6"/>
  <c r="M81" i="6"/>
  <c r="L81" i="6"/>
  <c r="K81" i="6"/>
  <c r="J81" i="6"/>
  <c r="M80" i="6"/>
  <c r="L80" i="6"/>
  <c r="K80" i="6"/>
  <c r="J80" i="6"/>
  <c r="M79" i="6"/>
  <c r="L79" i="6"/>
  <c r="K79" i="6"/>
  <c r="J79" i="6"/>
  <c r="M78" i="6"/>
  <c r="L78" i="6"/>
  <c r="K78" i="6"/>
  <c r="J78" i="6"/>
  <c r="M77" i="6"/>
  <c r="L77" i="6"/>
  <c r="K77" i="6"/>
  <c r="J77" i="6"/>
  <c r="M76" i="6"/>
  <c r="L76" i="6"/>
  <c r="K76" i="6"/>
  <c r="J76" i="6"/>
  <c r="N75" i="6"/>
  <c r="M75" i="6"/>
  <c r="L75" i="6"/>
  <c r="K75" i="6"/>
  <c r="J75" i="6"/>
  <c r="M74" i="6"/>
  <c r="L74" i="6"/>
  <c r="K74" i="6"/>
  <c r="J74" i="6"/>
  <c r="N73" i="6"/>
  <c r="M73" i="6"/>
  <c r="L73" i="6"/>
  <c r="K73" i="6"/>
  <c r="J73" i="6"/>
  <c r="N72" i="6"/>
  <c r="M72" i="6"/>
  <c r="L72" i="6"/>
  <c r="K72" i="6"/>
  <c r="J72" i="6"/>
  <c r="N71" i="6"/>
  <c r="M71" i="6"/>
  <c r="L71" i="6"/>
  <c r="K71" i="6"/>
  <c r="J71" i="6"/>
  <c r="N70" i="6"/>
  <c r="M70" i="6"/>
  <c r="L70" i="6"/>
  <c r="K70" i="6"/>
  <c r="J70" i="6"/>
  <c r="N69" i="6"/>
  <c r="M69" i="6"/>
  <c r="L69" i="6"/>
  <c r="K69" i="6"/>
  <c r="J69" i="6"/>
  <c r="M3" i="6" l="1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2" i="6"/>
  <c r="J4" i="6"/>
  <c r="J27" i="6"/>
  <c r="J3" i="6"/>
  <c r="J6" i="6"/>
  <c r="J14" i="6"/>
  <c r="J15" i="6"/>
  <c r="J16" i="6"/>
  <c r="J18" i="6"/>
  <c r="J35" i="6"/>
  <c r="J41" i="6"/>
  <c r="J42" i="6"/>
  <c r="J44" i="6"/>
  <c r="J51" i="6"/>
  <c r="J55" i="6"/>
  <c r="J59" i="6"/>
  <c r="J67" i="6"/>
  <c r="J12" i="6"/>
  <c r="J24" i="6"/>
  <c r="J25" i="6"/>
  <c r="J29" i="6"/>
  <c r="J36" i="6"/>
  <c r="J38" i="6"/>
  <c r="J43" i="6"/>
  <c r="J9" i="6"/>
  <c r="J10" i="6"/>
  <c r="J17" i="6"/>
  <c r="J23" i="6"/>
  <c r="J26" i="6"/>
  <c r="J28" i="6"/>
  <c r="J30" i="6"/>
  <c r="J31" i="6"/>
  <c r="J49" i="6"/>
  <c r="J52" i="6"/>
  <c r="J68" i="6"/>
  <c r="J13" i="6"/>
  <c r="J19" i="6"/>
  <c r="J21" i="6"/>
  <c r="J32" i="6"/>
  <c r="J37" i="6"/>
  <c r="J40" i="6"/>
  <c r="J47" i="6"/>
  <c r="J50" i="6"/>
  <c r="J53" i="6"/>
  <c r="J56" i="6"/>
  <c r="J60" i="6"/>
  <c r="J62" i="6"/>
  <c r="J65" i="6"/>
  <c r="J39" i="6"/>
  <c r="J57" i="6"/>
  <c r="J22" i="6"/>
  <c r="J33" i="6"/>
  <c r="J34" i="6"/>
  <c r="J48" i="6"/>
  <c r="J58" i="6"/>
  <c r="J54" i="6"/>
  <c r="J64" i="6"/>
  <c r="J5" i="6"/>
  <c r="J7" i="6"/>
  <c r="J20" i="6"/>
  <c r="J8" i="6"/>
  <c r="J11" i="6"/>
  <c r="J45" i="6"/>
  <c r="J46" i="6"/>
  <c r="J61" i="6"/>
  <c r="J63" i="6"/>
  <c r="J66" i="6"/>
  <c r="J2" i="6"/>
  <c r="K1" i="6"/>
  <c r="L1" i="6"/>
  <c r="N1" i="6"/>
  <c r="K2" i="6"/>
  <c r="L2" i="6"/>
  <c r="N2" i="6"/>
  <c r="L27" i="6"/>
  <c r="L3" i="6"/>
  <c r="L6" i="6"/>
  <c r="L14" i="6"/>
  <c r="L15" i="6"/>
  <c r="L16" i="6"/>
  <c r="L18" i="6"/>
  <c r="L35" i="6"/>
  <c r="L41" i="6"/>
  <c r="L42" i="6"/>
  <c r="L44" i="6"/>
  <c r="L51" i="6"/>
  <c r="L55" i="6"/>
  <c r="L59" i="6"/>
  <c r="L67" i="6"/>
  <c r="L12" i="6"/>
  <c r="L24" i="6"/>
  <c r="L25" i="6"/>
  <c r="L29" i="6"/>
  <c r="L36" i="6"/>
  <c r="L38" i="6"/>
  <c r="L43" i="6"/>
  <c r="L9" i="6"/>
  <c r="L10" i="6"/>
  <c r="L17" i="6"/>
  <c r="L23" i="6"/>
  <c r="L26" i="6"/>
  <c r="L28" i="6"/>
  <c r="L30" i="6"/>
  <c r="L31" i="6"/>
  <c r="L49" i="6"/>
  <c r="L52" i="6"/>
  <c r="L68" i="6"/>
  <c r="L13" i="6"/>
  <c r="L19" i="6"/>
  <c r="L21" i="6"/>
  <c r="L32" i="6"/>
  <c r="L37" i="6"/>
  <c r="L40" i="6"/>
  <c r="L47" i="6"/>
  <c r="L50" i="6"/>
  <c r="L53" i="6"/>
  <c r="L56" i="6"/>
  <c r="L60" i="6"/>
  <c r="L62" i="6"/>
  <c r="L65" i="6"/>
  <c r="L39" i="6"/>
  <c r="L57" i="6"/>
  <c r="L22" i="6"/>
  <c r="L33" i="6"/>
  <c r="L34" i="6"/>
  <c r="L48" i="6"/>
  <c r="L58" i="6"/>
  <c r="L54" i="6"/>
  <c r="L64" i="6"/>
  <c r="L5" i="6"/>
  <c r="L7" i="6"/>
  <c r="L20" i="6"/>
  <c r="L8" i="6"/>
  <c r="L11" i="6"/>
  <c r="L45" i="6"/>
  <c r="L46" i="6"/>
  <c r="L61" i="6"/>
  <c r="L63" i="6"/>
  <c r="L66" i="6"/>
  <c r="K27" i="6"/>
  <c r="K3" i="6"/>
  <c r="K6" i="6"/>
  <c r="K14" i="6"/>
  <c r="K15" i="6"/>
  <c r="K16" i="6"/>
  <c r="K18" i="6"/>
  <c r="K35" i="6"/>
  <c r="K41" i="6"/>
  <c r="K42" i="6"/>
  <c r="K44" i="6"/>
  <c r="K51" i="6"/>
  <c r="K55" i="6"/>
  <c r="K59" i="6"/>
  <c r="K67" i="6"/>
  <c r="K12" i="6"/>
  <c r="K24" i="6"/>
  <c r="K25" i="6"/>
  <c r="K29" i="6"/>
  <c r="K36" i="6"/>
  <c r="K38" i="6"/>
  <c r="K43" i="6"/>
  <c r="K9" i="6"/>
  <c r="K10" i="6"/>
  <c r="K17" i="6"/>
  <c r="K23" i="6"/>
  <c r="K26" i="6"/>
  <c r="K28" i="6"/>
  <c r="K30" i="6"/>
  <c r="K31" i="6"/>
  <c r="K49" i="6"/>
  <c r="K52" i="6"/>
  <c r="K68" i="6"/>
  <c r="K13" i="6"/>
  <c r="K19" i="6"/>
  <c r="K21" i="6"/>
  <c r="K32" i="6"/>
  <c r="K37" i="6"/>
  <c r="K40" i="6"/>
  <c r="K47" i="6"/>
  <c r="K50" i="6"/>
  <c r="K53" i="6"/>
  <c r="K56" i="6"/>
  <c r="K60" i="6"/>
  <c r="K62" i="6"/>
  <c r="K65" i="6"/>
  <c r="K39" i="6"/>
  <c r="K57" i="6"/>
  <c r="K22" i="6"/>
  <c r="K33" i="6"/>
  <c r="K34" i="6"/>
  <c r="K48" i="6"/>
  <c r="K58" i="6"/>
  <c r="K54" i="6"/>
  <c r="K64" i="6"/>
  <c r="K5" i="6"/>
  <c r="K7" i="6"/>
  <c r="K20" i="6"/>
  <c r="K8" i="6"/>
  <c r="K11" i="6"/>
  <c r="K45" i="6"/>
  <c r="K46" i="6"/>
  <c r="K61" i="6"/>
  <c r="K63" i="6"/>
  <c r="K66" i="6"/>
  <c r="N46" i="6"/>
  <c r="N52" i="6"/>
  <c r="N19" i="6"/>
  <c r="N21" i="6"/>
  <c r="N40" i="6"/>
  <c r="N47" i="6"/>
  <c r="N50" i="6"/>
  <c r="N53" i="6"/>
  <c r="N20" i="6"/>
  <c r="N14" i="6"/>
  <c r="N15" i="6"/>
  <c r="N16" i="6"/>
  <c r="N18" i="6"/>
  <c r="N41" i="6"/>
  <c r="N42" i="6"/>
  <c r="N24" i="6"/>
  <c r="N25" i="6"/>
  <c r="N43" i="6"/>
  <c r="N17" i="6"/>
  <c r="N26" i="6"/>
  <c r="N30" i="6"/>
  <c r="N31" i="6"/>
  <c r="L4" i="6"/>
  <c r="K4" i="6"/>
  <c r="J11" i="1" l="1"/>
  <c r="J3" i="1" l="1"/>
  <c r="G2" i="2"/>
  <c r="F2" i="2" s="1"/>
  <c r="K112" i="1" l="1"/>
  <c r="K38" i="1"/>
  <c r="K142" i="1"/>
  <c r="K34" i="1"/>
  <c r="K27" i="1"/>
  <c r="K127" i="1"/>
  <c r="K126" i="1"/>
  <c r="K71" i="1"/>
  <c r="K97" i="1"/>
  <c r="K121" i="1"/>
  <c r="K89" i="1"/>
  <c r="K115" i="1"/>
  <c r="K99" i="1"/>
  <c r="K94" i="1"/>
  <c r="K67" i="1"/>
  <c r="K120" i="1"/>
  <c r="K76" i="1"/>
  <c r="K26" i="1"/>
  <c r="K92" i="1"/>
  <c r="K129" i="1"/>
  <c r="K31" i="1"/>
  <c r="K136" i="1"/>
  <c r="K72" i="1"/>
  <c r="K85" i="1"/>
  <c r="K135" i="1"/>
  <c r="K86" i="1"/>
  <c r="K19" i="1"/>
  <c r="K30" i="1"/>
  <c r="K66" i="1"/>
  <c r="K20" i="1"/>
  <c r="K35" i="1"/>
  <c r="K77" i="1"/>
  <c r="K144" i="1"/>
  <c r="K63" i="1"/>
  <c r="K110" i="1"/>
  <c r="K93" i="1"/>
  <c r="K37" i="1"/>
  <c r="K25" i="1"/>
  <c r="K69" i="1"/>
  <c r="K79" i="1"/>
  <c r="K100" i="1"/>
  <c r="K62" i="1"/>
  <c r="K64" i="1"/>
  <c r="K91" i="1"/>
  <c r="K88" i="1"/>
  <c r="K109" i="1"/>
  <c r="K138" i="1"/>
  <c r="K81" i="1"/>
  <c r="K33" i="1"/>
  <c r="K98" i="1"/>
  <c r="K70" i="1"/>
  <c r="K132" i="1"/>
  <c r="K68" i="1"/>
  <c r="K106" i="1"/>
  <c r="K103" i="1"/>
  <c r="K119" i="1"/>
  <c r="K28" i="1"/>
  <c r="K74" i="1"/>
  <c r="K143" i="1"/>
  <c r="K131" i="1"/>
  <c r="K17" i="1"/>
  <c r="K123" i="1"/>
  <c r="K96" i="1"/>
  <c r="K75" i="1"/>
  <c r="K24" i="1"/>
  <c r="K15" i="1"/>
  <c r="K21" i="1"/>
  <c r="K122" i="1"/>
  <c r="K137" i="1"/>
  <c r="K107" i="1"/>
  <c r="K118" i="1"/>
  <c r="K113" i="1"/>
  <c r="K80" i="1"/>
  <c r="K104" i="1"/>
  <c r="K139" i="1"/>
  <c r="K18" i="1"/>
  <c r="K16" i="1"/>
  <c r="K84" i="1"/>
  <c r="K133" i="1"/>
  <c r="K111" i="1"/>
  <c r="K125" i="1"/>
  <c r="K102" i="1"/>
  <c r="K90" i="1"/>
  <c r="K29" i="1"/>
  <c r="K117" i="1"/>
  <c r="K32" i="1"/>
  <c r="K101" i="1"/>
  <c r="K73" i="1"/>
  <c r="K87" i="1"/>
  <c r="K128" i="1"/>
  <c r="K36" i="1"/>
  <c r="K130" i="1"/>
  <c r="K140" i="1"/>
  <c r="K114" i="1"/>
  <c r="K82" i="1"/>
  <c r="K78" i="1"/>
  <c r="K14" i="1"/>
  <c r="K23" i="1"/>
  <c r="K22" i="1"/>
  <c r="K65" i="1"/>
  <c r="K108" i="1"/>
  <c r="K95" i="1"/>
  <c r="H3" i="1"/>
  <c r="I3" i="1" s="1"/>
  <c r="H52" i="1"/>
  <c r="I52" i="1" s="1"/>
  <c r="H11" i="1"/>
  <c r="I11" i="1" s="1"/>
  <c r="K12" i="1" s="1"/>
  <c r="M141" i="1" l="1"/>
  <c r="M116" i="1"/>
  <c r="M6" i="1"/>
  <c r="M124" i="1"/>
  <c r="M134" i="1"/>
  <c r="M61" i="1"/>
  <c r="M13" i="1"/>
  <c r="M105" i="1"/>
  <c r="M83" i="1"/>
  <c r="M39" i="1"/>
  <c r="L112" i="1"/>
  <c r="M112" i="1"/>
  <c r="M103" i="1"/>
  <c r="L103" i="1"/>
  <c r="K60" i="1"/>
  <c r="M60" i="1"/>
  <c r="L60" i="1"/>
  <c r="M5" i="1"/>
  <c r="L122" i="1"/>
  <c r="L5" i="1"/>
  <c r="K5" i="1"/>
  <c r="M94" i="1"/>
  <c r="L94" i="1"/>
  <c r="L110" i="1"/>
  <c r="M110" i="1"/>
  <c r="M122" i="1"/>
  <c r="M135" i="1"/>
  <c r="M140" i="1"/>
  <c r="L135" i="1"/>
  <c r="L140" i="1"/>
  <c r="L38" i="1"/>
  <c r="M38" i="1"/>
  <c r="M93" i="1"/>
  <c r="L93" i="1"/>
  <c r="M35" i="1"/>
  <c r="L35" i="1"/>
  <c r="L142" i="1"/>
  <c r="L137" i="1"/>
  <c r="M137" i="1"/>
  <c r="M114" i="1"/>
  <c r="L114" i="1"/>
  <c r="M102" i="1"/>
  <c r="L102" i="1"/>
  <c r="M37" i="1"/>
  <c r="L37" i="1"/>
  <c r="M142" i="1"/>
  <c r="M51" i="1"/>
  <c r="L51" i="1"/>
  <c r="K51" i="1"/>
  <c r="K56" i="1"/>
  <c r="M56" i="1"/>
  <c r="L56" i="1"/>
  <c r="M4" i="1"/>
  <c r="L131" i="1"/>
  <c r="L4" i="1"/>
  <c r="K4" i="1"/>
  <c r="M107" i="1"/>
  <c r="L107" i="1"/>
  <c r="M131" i="1"/>
  <c r="M70" i="1"/>
  <c r="L70" i="1"/>
  <c r="M34" i="1"/>
  <c r="L34" i="1"/>
  <c r="M47" i="1"/>
  <c r="L47" i="1"/>
  <c r="K47" i="1"/>
  <c r="M32" i="1"/>
  <c r="L32" i="1"/>
  <c r="M25" i="1"/>
  <c r="L25" i="1"/>
  <c r="M143" i="1"/>
  <c r="L118" i="1"/>
  <c r="L143" i="1"/>
  <c r="K54" i="1"/>
  <c r="M54" i="1"/>
  <c r="L54" i="1"/>
  <c r="L55" i="1"/>
  <c r="M55" i="1"/>
  <c r="K55" i="1"/>
  <c r="M118" i="1"/>
  <c r="M106" i="1"/>
  <c r="L106" i="1"/>
  <c r="L23" i="1"/>
  <c r="M23" i="1"/>
  <c r="M26" i="1"/>
  <c r="L26" i="1"/>
  <c r="L96" i="1"/>
  <c r="M96" i="1"/>
  <c r="K49" i="1"/>
  <c r="M49" i="1"/>
  <c r="L49" i="1"/>
  <c r="M129" i="1"/>
  <c r="L144" i="1"/>
  <c r="L129" i="1"/>
  <c r="K40" i="1"/>
  <c r="L40" i="1"/>
  <c r="M40" i="1"/>
  <c r="M42" i="1"/>
  <c r="L42" i="1"/>
  <c r="K42" i="1"/>
  <c r="L59" i="1"/>
  <c r="K59" i="1"/>
  <c r="M59" i="1"/>
  <c r="L67" i="1"/>
  <c r="M67" i="1"/>
  <c r="M30" i="1"/>
  <c r="L30" i="1"/>
  <c r="L111" i="1"/>
  <c r="M111" i="1"/>
  <c r="M144" i="1"/>
  <c r="M92" i="1"/>
  <c r="L92" i="1"/>
  <c r="M75" i="1"/>
  <c r="L75" i="1"/>
  <c r="L27" i="1"/>
  <c r="M27" i="1"/>
  <c r="M69" i="1"/>
  <c r="L69" i="1"/>
  <c r="L90" i="1"/>
  <c r="M90" i="1"/>
  <c r="M130" i="1"/>
  <c r="L127" i="1"/>
  <c r="L130" i="1"/>
  <c r="M113" i="1"/>
  <c r="L113" i="1"/>
  <c r="M95" i="1"/>
  <c r="L95" i="1"/>
  <c r="M82" i="1"/>
  <c r="L82" i="1"/>
  <c r="M127" i="1"/>
  <c r="L73" i="1"/>
  <c r="M73" i="1"/>
  <c r="L79" i="1"/>
  <c r="M79" i="1"/>
  <c r="M101" i="1"/>
  <c r="L101" i="1"/>
  <c r="M21" i="1"/>
  <c r="L21" i="1"/>
  <c r="M80" i="1"/>
  <c r="L80" i="1"/>
  <c r="M33" i="1"/>
  <c r="L33" i="1"/>
  <c r="M74" i="1"/>
  <c r="L74" i="1"/>
  <c r="M77" i="1"/>
  <c r="L77" i="1"/>
  <c r="M17" i="1"/>
  <c r="L17" i="1"/>
  <c r="M126" i="1"/>
  <c r="L132" i="1"/>
  <c r="L126" i="1"/>
  <c r="M15" i="1"/>
  <c r="L15" i="1"/>
  <c r="M100" i="1"/>
  <c r="L100" i="1"/>
  <c r="M12" i="1"/>
  <c r="L12" i="1"/>
  <c r="K53" i="1"/>
  <c r="M53" i="1"/>
  <c r="L53" i="1"/>
  <c r="M41" i="1"/>
  <c r="L41" i="1"/>
  <c r="K41" i="1"/>
  <c r="K43" i="1"/>
  <c r="M43" i="1"/>
  <c r="L43" i="1"/>
  <c r="L104" i="1"/>
  <c r="M104" i="1"/>
  <c r="M132" i="1"/>
  <c r="M22" i="1"/>
  <c r="L22" i="1"/>
  <c r="M31" i="1"/>
  <c r="L31" i="1"/>
  <c r="M8" i="1"/>
  <c r="L8" i="1"/>
  <c r="K10" i="1"/>
  <c r="K8" i="1"/>
  <c r="M108" i="1"/>
  <c r="L108" i="1"/>
  <c r="M128" i="1"/>
  <c r="L117" i="1"/>
  <c r="L128" i="1"/>
  <c r="M81" i="1"/>
  <c r="L81" i="1"/>
  <c r="L78" i="1"/>
  <c r="M78" i="1"/>
  <c r="L24" i="1"/>
  <c r="M24" i="1"/>
  <c r="M57" i="1"/>
  <c r="K57" i="1"/>
  <c r="L57" i="1"/>
  <c r="L99" i="1"/>
  <c r="M99" i="1"/>
  <c r="M71" i="1"/>
  <c r="L71" i="1"/>
  <c r="M117" i="1"/>
  <c r="L62" i="1"/>
  <c r="M62" i="1"/>
  <c r="M29" i="1"/>
  <c r="L29" i="1"/>
  <c r="M98" i="1"/>
  <c r="L98" i="1"/>
  <c r="M139" i="1"/>
  <c r="L136" i="1"/>
  <c r="L139" i="1"/>
  <c r="L109" i="1"/>
  <c r="M109" i="1"/>
  <c r="M66" i="1"/>
  <c r="L66" i="1"/>
  <c r="L28" i="1"/>
  <c r="M28" i="1"/>
  <c r="M72" i="1"/>
  <c r="L72" i="1"/>
  <c r="M46" i="1"/>
  <c r="K46" i="1"/>
  <c r="L46" i="1"/>
  <c r="K58" i="1"/>
  <c r="M58" i="1"/>
  <c r="L58" i="1"/>
  <c r="M97" i="1"/>
  <c r="L97" i="1"/>
  <c r="M85" i="1"/>
  <c r="L85" i="1"/>
  <c r="M136" i="1"/>
  <c r="M64" i="1"/>
  <c r="L64" i="1"/>
  <c r="M18" i="1"/>
  <c r="L18" i="1"/>
  <c r="M119" i="1"/>
  <c r="L123" i="1"/>
  <c r="L119" i="1"/>
  <c r="L19" i="1"/>
  <c r="M19" i="1"/>
  <c r="L50" i="1"/>
  <c r="K50" i="1"/>
  <c r="M50" i="1"/>
  <c r="M138" i="1"/>
  <c r="M123" i="1"/>
  <c r="L121" i="1"/>
  <c r="L138" i="1"/>
  <c r="L87" i="1"/>
  <c r="M87" i="1"/>
  <c r="M121" i="1"/>
  <c r="M91" i="1"/>
  <c r="L91" i="1"/>
  <c r="M10" i="1"/>
  <c r="L10" i="1"/>
  <c r="M9" i="1"/>
  <c r="L9" i="1"/>
  <c r="K7" i="1"/>
  <c r="K9" i="1"/>
  <c r="L133" i="1"/>
  <c r="L125" i="1"/>
  <c r="M125" i="1"/>
  <c r="M16" i="1"/>
  <c r="L16" i="1"/>
  <c r="L20" i="1"/>
  <c r="M20" i="1"/>
  <c r="M133" i="1"/>
  <c r="L89" i="1"/>
  <c r="M89" i="1"/>
  <c r="M68" i="1"/>
  <c r="L68" i="1"/>
  <c r="M88" i="1"/>
  <c r="L88" i="1"/>
  <c r="L7" i="1"/>
  <c r="M7" i="1"/>
  <c r="M84" i="1"/>
  <c r="L84" i="1"/>
  <c r="K44" i="1"/>
  <c r="M44" i="1"/>
  <c r="L44" i="1"/>
  <c r="M120" i="1"/>
  <c r="K3" i="1"/>
  <c r="L120" i="1"/>
  <c r="M45" i="1"/>
  <c r="K45" i="1"/>
  <c r="L45" i="1"/>
  <c r="L65" i="1"/>
  <c r="M65" i="1"/>
  <c r="L76" i="1"/>
  <c r="M76" i="1"/>
  <c r="L115" i="1"/>
  <c r="M115" i="1"/>
  <c r="M14" i="1"/>
  <c r="L14" i="1"/>
  <c r="M48" i="1"/>
  <c r="K48" i="1"/>
  <c r="L48" i="1"/>
  <c r="M86" i="1"/>
  <c r="L86" i="1"/>
  <c r="M36" i="1"/>
  <c r="L36" i="1"/>
  <c r="L3" i="1"/>
  <c r="K52" i="1"/>
  <c r="L63" i="1"/>
  <c r="M63" i="1"/>
  <c r="L52" i="1"/>
  <c r="M52" i="1"/>
  <c r="M3" i="1"/>
  <c r="L11" i="1"/>
  <c r="K11" i="1"/>
  <c r="M11" i="1"/>
</calcChain>
</file>

<file path=xl/sharedStrings.xml><?xml version="1.0" encoding="utf-8"?>
<sst xmlns="http://schemas.openxmlformats.org/spreadsheetml/2006/main" count="2696" uniqueCount="474">
  <si>
    <t>startovní číslo</t>
  </si>
  <si>
    <t>Příjmení</t>
  </si>
  <si>
    <t>Jméno</t>
  </si>
  <si>
    <t>Ročník</t>
  </si>
  <si>
    <t>Oddíl</t>
  </si>
  <si>
    <t>Pohlaví M/Z</t>
  </si>
  <si>
    <t>Startovní čas</t>
  </si>
  <si>
    <t>čas v cíly</t>
  </si>
  <si>
    <t>výsledný čas</t>
  </si>
  <si>
    <t>Kategorie</t>
  </si>
  <si>
    <t>Pořadí v kategorii</t>
  </si>
  <si>
    <t>Celkové pořadí Muži/Ženy</t>
  </si>
  <si>
    <t>Celkové pořadí</t>
  </si>
  <si>
    <t>Procházka</t>
  </si>
  <si>
    <t>Jan</t>
  </si>
  <si>
    <t>INOV8 TEAM</t>
  </si>
  <si>
    <t>M</t>
  </si>
  <si>
    <t>M20</t>
  </si>
  <si>
    <t>Pechek</t>
  </si>
  <si>
    <t>Petr</t>
  </si>
  <si>
    <t>Kerteam</t>
  </si>
  <si>
    <t>Polášek</t>
  </si>
  <si>
    <t>Jan Ferdinand</t>
  </si>
  <si>
    <t>MFF UK</t>
  </si>
  <si>
    <t>Hostička</t>
  </si>
  <si>
    <t>Příbram</t>
  </si>
  <si>
    <t>M40</t>
  </si>
  <si>
    <t>Flašar</t>
  </si>
  <si>
    <t>SK 4 Dvory</t>
  </si>
  <si>
    <t>Beránek</t>
  </si>
  <si>
    <t>Šimon</t>
  </si>
  <si>
    <t>Praha Koloděje</t>
  </si>
  <si>
    <t>Fochler</t>
  </si>
  <si>
    <t>AK Drnovice</t>
  </si>
  <si>
    <t>Turek</t>
  </si>
  <si>
    <t>Martin</t>
  </si>
  <si>
    <t>AC Sparta Praha</t>
  </si>
  <si>
    <t>Marhoun</t>
  </si>
  <si>
    <t>VSK MFF UK</t>
  </si>
  <si>
    <t>Kovář</t>
  </si>
  <si>
    <t>Miroslav</t>
  </si>
  <si>
    <t>SC Jičín</t>
  </si>
  <si>
    <t>Maleček</t>
  </si>
  <si>
    <t>Žižkovští Tygři</t>
  </si>
  <si>
    <t>Sedláček</t>
  </si>
  <si>
    <t>Jaroslav</t>
  </si>
  <si>
    <t>Olymp Praha</t>
  </si>
  <si>
    <t>Jri</t>
  </si>
  <si>
    <t>Moravec</t>
  </si>
  <si>
    <t>Jiří</t>
  </si>
  <si>
    <t>JM Team Letohrad</t>
  </si>
  <si>
    <t>Klvaň</t>
  </si>
  <si>
    <t>Norbert</t>
  </si>
  <si>
    <t>Sokol Kolín</t>
  </si>
  <si>
    <t>Pejša</t>
  </si>
  <si>
    <t>smí být prázdné</t>
  </si>
  <si>
    <t>Novák</t>
  </si>
  <si>
    <t>Lukáš</t>
  </si>
  <si>
    <t>AC Saké kateřinky</t>
  </si>
  <si>
    <t>Soukup</t>
  </si>
  <si>
    <t>Kovohutě Příbram</t>
  </si>
  <si>
    <t>M50</t>
  </si>
  <si>
    <t>Hanousek</t>
  </si>
  <si>
    <t>Jakub</t>
  </si>
  <si>
    <t>Praha 4</t>
  </si>
  <si>
    <t>Čadil</t>
  </si>
  <si>
    <t>Dejvice</t>
  </si>
  <si>
    <t>Eliáš</t>
  </si>
  <si>
    <t>Úřad MČ Praha 12</t>
  </si>
  <si>
    <t>Kliś</t>
  </si>
  <si>
    <t>Krzysztof</t>
  </si>
  <si>
    <t>OMEXOM</t>
  </si>
  <si>
    <t>Šikola</t>
  </si>
  <si>
    <t>pavel</t>
  </si>
  <si>
    <t>Česká Lípa</t>
  </si>
  <si>
    <t>Rychecký</t>
  </si>
  <si>
    <t>Tomáš</t>
  </si>
  <si>
    <t>HH Smíchov</t>
  </si>
  <si>
    <t>Kolhavý</t>
  </si>
  <si>
    <t>Chodov</t>
  </si>
  <si>
    <t>Radomír</t>
  </si>
  <si>
    <t>Laco Team</t>
  </si>
  <si>
    <t>Bradáč</t>
  </si>
  <si>
    <t>SABZO</t>
  </si>
  <si>
    <t>Živný</t>
  </si>
  <si>
    <t>Michal</t>
  </si>
  <si>
    <t>Stromovka</t>
  </si>
  <si>
    <t>Svoboda</t>
  </si>
  <si>
    <t>Vojtěch</t>
  </si>
  <si>
    <t>Modřany</t>
  </si>
  <si>
    <t>Flaks</t>
  </si>
  <si>
    <t>Sdružení vytrvalců Stříbro</t>
  </si>
  <si>
    <t>Vitásek</t>
  </si>
  <si>
    <t>Josef</t>
  </si>
  <si>
    <t>Buková</t>
  </si>
  <si>
    <t>M60</t>
  </si>
  <si>
    <t>Štandera</t>
  </si>
  <si>
    <t>Praha</t>
  </si>
  <si>
    <t>Petranyi</t>
  </si>
  <si>
    <t>Radoslav</t>
  </si>
  <si>
    <t>Bonbon Praha</t>
  </si>
  <si>
    <t>Bartošová</t>
  </si>
  <si>
    <t>Veronika</t>
  </si>
  <si>
    <t>SK Jesenioa</t>
  </si>
  <si>
    <t>Z</t>
  </si>
  <si>
    <t>Jky</t>
  </si>
  <si>
    <t>Holub</t>
  </si>
  <si>
    <t>Liga 100 Praha</t>
  </si>
  <si>
    <t>Minchev</t>
  </si>
  <si>
    <t>Ivan</t>
  </si>
  <si>
    <t>JUST/Praha</t>
  </si>
  <si>
    <t>Špak</t>
  </si>
  <si>
    <t>Poprad</t>
  </si>
  <si>
    <t>Fišer</t>
  </si>
  <si>
    <t>Slavia Praha</t>
  </si>
  <si>
    <t>Vlckova</t>
  </si>
  <si>
    <t>Iveta</t>
  </si>
  <si>
    <t>SK Babice</t>
  </si>
  <si>
    <t>Z35</t>
  </si>
  <si>
    <t>Vlček</t>
  </si>
  <si>
    <t>Bohumil</t>
  </si>
  <si>
    <t>Praha 13</t>
  </si>
  <si>
    <t>Beranek</t>
  </si>
  <si>
    <t>Tomas</t>
  </si>
  <si>
    <t>DDM Jihlava</t>
  </si>
  <si>
    <t>VáVra</t>
  </si>
  <si>
    <t>KERTEAM</t>
  </si>
  <si>
    <t>Tržilová</t>
  </si>
  <si>
    <t>Iva</t>
  </si>
  <si>
    <t>TJ Maratonstav Úpice</t>
  </si>
  <si>
    <t>Z20</t>
  </si>
  <si>
    <t>Petrouš</t>
  </si>
  <si>
    <t>Ivo</t>
  </si>
  <si>
    <t>Praha 7</t>
  </si>
  <si>
    <t>Diviš</t>
  </si>
  <si>
    <t>SNB Praha</t>
  </si>
  <si>
    <t>Chalopková</t>
  </si>
  <si>
    <t>Hana</t>
  </si>
  <si>
    <t>SILVINI</t>
  </si>
  <si>
    <t>Flachs</t>
  </si>
  <si>
    <t>Zličín</t>
  </si>
  <si>
    <t>Kotěra</t>
  </si>
  <si>
    <t>Ladislav</t>
  </si>
  <si>
    <t>SC Zmaštěný Stroje</t>
  </si>
  <si>
    <t>Schovánek</t>
  </si>
  <si>
    <t>Krčský les C</t>
  </si>
  <si>
    <t>Hruška</t>
  </si>
  <si>
    <t>Kbelští sokoli</t>
  </si>
  <si>
    <t>Koukal</t>
  </si>
  <si>
    <t>Adam</t>
  </si>
  <si>
    <t>Arien TEAM</t>
  </si>
  <si>
    <t>Růžičková</t>
  </si>
  <si>
    <t>Lucie</t>
  </si>
  <si>
    <t>Slabý odvar</t>
  </si>
  <si>
    <t>Hromádka</t>
  </si>
  <si>
    <t>Ondřej</t>
  </si>
  <si>
    <t>Pech</t>
  </si>
  <si>
    <t>Jindřich</t>
  </si>
  <si>
    <t>Žleby</t>
  </si>
  <si>
    <t>Krkoška</t>
  </si>
  <si>
    <t>Zbraslav</t>
  </si>
  <si>
    <t>David</t>
  </si>
  <si>
    <t>Jindra</t>
  </si>
  <si>
    <t>Matějovský</t>
  </si>
  <si>
    <t>Pavel</t>
  </si>
  <si>
    <t>AVC/ MK Kladno</t>
  </si>
  <si>
    <t>Doležal</t>
  </si>
  <si>
    <t>Jaromír</t>
  </si>
  <si>
    <t>SABZO Praha</t>
  </si>
  <si>
    <t>Vavrušová</t>
  </si>
  <si>
    <t>Helena</t>
  </si>
  <si>
    <t>TJ Liga 100</t>
  </si>
  <si>
    <t>Z55</t>
  </si>
  <si>
    <t>Albit Technologies</t>
  </si>
  <si>
    <t>Gregor</t>
  </si>
  <si>
    <t>Běchovice</t>
  </si>
  <si>
    <t>Sečkár</t>
  </si>
  <si>
    <t>Alois</t>
  </si>
  <si>
    <t>TJ Sokol Praha Krč</t>
  </si>
  <si>
    <t>Mališová</t>
  </si>
  <si>
    <t>Karla</t>
  </si>
  <si>
    <t>Kolbaba</t>
  </si>
  <si>
    <t>Lucky Family 1</t>
  </si>
  <si>
    <t>Urban</t>
  </si>
  <si>
    <t>Šibravová</t>
  </si>
  <si>
    <t>Lenka</t>
  </si>
  <si>
    <t>Vačkářová</t>
  </si>
  <si>
    <t>Štěchovice</t>
  </si>
  <si>
    <t>Mařík</t>
  </si>
  <si>
    <t>Borovičková</t>
  </si>
  <si>
    <t>SMOLA Chůze Praha z.s.</t>
  </si>
  <si>
    <t>Z45</t>
  </si>
  <si>
    <t>Sehnal</t>
  </si>
  <si>
    <t>Adrien</t>
  </si>
  <si>
    <t>SC Radotín</t>
  </si>
  <si>
    <t>Kratochvílová</t>
  </si>
  <si>
    <t>Sokol Hlubočepy</t>
  </si>
  <si>
    <t>Kratochvíl</t>
  </si>
  <si>
    <t>Samiak</t>
  </si>
  <si>
    <t>Stanislav</t>
  </si>
  <si>
    <t>Bering Praha</t>
  </si>
  <si>
    <t>Tausinger</t>
  </si>
  <si>
    <t>Igor</t>
  </si>
  <si>
    <t>Crotalus</t>
  </si>
  <si>
    <t>M70</t>
  </si>
  <si>
    <t>Šťástka</t>
  </si>
  <si>
    <t>TURBOMOŠT Lhota</t>
  </si>
  <si>
    <t>Chmela</t>
  </si>
  <si>
    <t>Sparta Košíře</t>
  </si>
  <si>
    <t>Bartoš</t>
  </si>
  <si>
    <t>FK Kobylisy</t>
  </si>
  <si>
    <t>Švec</t>
  </si>
  <si>
    <t>Uhelná Příbram</t>
  </si>
  <si>
    <t>Šedivý</t>
  </si>
  <si>
    <t>Šedivý daně</t>
  </si>
  <si>
    <t>Bařtipánová</t>
  </si>
  <si>
    <t>Ivana</t>
  </si>
  <si>
    <t>Flieglová</t>
  </si>
  <si>
    <t>Alena</t>
  </si>
  <si>
    <t>Pštrossová</t>
  </si>
  <si>
    <t>Marie</t>
  </si>
  <si>
    <t>Bialožitová</t>
  </si>
  <si>
    <t>Tereza</t>
  </si>
  <si>
    <t>Maj Day</t>
  </si>
  <si>
    <t>Gregorová</t>
  </si>
  <si>
    <t>Jitka</t>
  </si>
  <si>
    <t>Vlachynská</t>
  </si>
  <si>
    <t>Libuše</t>
  </si>
  <si>
    <t>Sedláčková</t>
  </si>
  <si>
    <t>Petra</t>
  </si>
  <si>
    <t>OK Roztoky</t>
  </si>
  <si>
    <t>Jiřina</t>
  </si>
  <si>
    <t>Praha 8</t>
  </si>
  <si>
    <t>Nový</t>
  </si>
  <si>
    <t>Břetislav</t>
  </si>
  <si>
    <t>Dana</t>
  </si>
  <si>
    <t>Šesták</t>
  </si>
  <si>
    <t>ASP</t>
  </si>
  <si>
    <t>Jámborová</t>
  </si>
  <si>
    <t>Ema</t>
  </si>
  <si>
    <t>Adrien Elixir Elite Team</t>
  </si>
  <si>
    <t>Šnajberk</t>
  </si>
  <si>
    <t>Knošková</t>
  </si>
  <si>
    <t>Dolejšová</t>
  </si>
  <si>
    <t>Sabzo / Praha</t>
  </si>
  <si>
    <t>Volný</t>
  </si>
  <si>
    <t>Relax medvědice</t>
  </si>
  <si>
    <t>Paukert</t>
  </si>
  <si>
    <t>Milan</t>
  </si>
  <si>
    <t>Sabzo</t>
  </si>
  <si>
    <t>Gololobovová</t>
  </si>
  <si>
    <t>Blanka</t>
  </si>
  <si>
    <t>AVC Praha</t>
  </si>
  <si>
    <t>Werner</t>
  </si>
  <si>
    <t>Cipl</t>
  </si>
  <si>
    <t>František</t>
  </si>
  <si>
    <t>Filip</t>
  </si>
  <si>
    <t>Lipence</t>
  </si>
  <si>
    <t>Matěl</t>
  </si>
  <si>
    <t>Sedlčany</t>
  </si>
  <si>
    <t>Miloš</t>
  </si>
  <si>
    <t>PSK Union Praha</t>
  </si>
  <si>
    <t>Truhlářová</t>
  </si>
  <si>
    <t>Elena</t>
  </si>
  <si>
    <t>Sokol Kobylisy</t>
  </si>
  <si>
    <t>Rožánek</t>
  </si>
  <si>
    <t>Vladimír</t>
  </si>
  <si>
    <t>Ledvina</t>
  </si>
  <si>
    <t>Čech</t>
  </si>
  <si>
    <t>Zemanová</t>
  </si>
  <si>
    <t>VK Smíchov</t>
  </si>
  <si>
    <t>Z65</t>
  </si>
  <si>
    <t>Pucholt</t>
  </si>
  <si>
    <t>SABZO / Praha</t>
  </si>
  <si>
    <t>Krejčí</t>
  </si>
  <si>
    <t>Brožová</t>
  </si>
  <si>
    <t>Milena</t>
  </si>
  <si>
    <t>Ročňáková</t>
  </si>
  <si>
    <t>Slávka</t>
  </si>
  <si>
    <t>Zvole</t>
  </si>
  <si>
    <t>Ge</t>
  </si>
  <si>
    <t>Evžen</t>
  </si>
  <si>
    <t>Maratonské vrány</t>
  </si>
  <si>
    <t>Březina</t>
  </si>
  <si>
    <t>Leitner</t>
  </si>
  <si>
    <t>Saedláčková</t>
  </si>
  <si>
    <t>Linda</t>
  </si>
  <si>
    <t>Andrea</t>
  </si>
  <si>
    <t>Adámek</t>
  </si>
  <si>
    <t>Karel</t>
  </si>
  <si>
    <t>KAK Paha</t>
  </si>
  <si>
    <t>Zeidlerová</t>
  </si>
  <si>
    <t>jarmila</t>
  </si>
  <si>
    <t>SNB PRAHA</t>
  </si>
  <si>
    <t>Čapek</t>
  </si>
  <si>
    <t>Antonín</t>
  </si>
  <si>
    <t>Požgayová</t>
  </si>
  <si>
    <t>Jana</t>
  </si>
  <si>
    <t>Krejsa</t>
  </si>
  <si>
    <t>Václav</t>
  </si>
  <si>
    <t xml:space="preserve"> </t>
  </si>
  <si>
    <t>korekce času</t>
  </si>
  <si>
    <t>hod</t>
  </si>
  <si>
    <t>min</t>
  </si>
  <si>
    <t>sec</t>
  </si>
  <si>
    <t>desetiny</t>
  </si>
  <si>
    <t>Všichni bez rozdílu v kategorii</t>
  </si>
  <si>
    <t>Start. číslo</t>
  </si>
  <si>
    <t>Přijmení</t>
  </si>
  <si>
    <t>Klub</t>
  </si>
  <si>
    <t>Cílový čas</t>
  </si>
  <si>
    <t>Poř. v kat.</t>
  </si>
  <si>
    <t>Poř.celk.</t>
  </si>
  <si>
    <t>Junioři</t>
  </si>
  <si>
    <t>Juniorky</t>
  </si>
  <si>
    <t>Ženy 45 - 54 let</t>
  </si>
  <si>
    <t>Muži 20 - 39 let</t>
  </si>
  <si>
    <t>Ženy 55 - 64 let</t>
  </si>
  <si>
    <t>Muži 50 - 59 let</t>
  </si>
  <si>
    <t>Muži 40 - 49 let</t>
  </si>
  <si>
    <t>Muži 60 - 69 let</t>
  </si>
  <si>
    <t>Vácra</t>
  </si>
  <si>
    <t>Ženy 20 - 34 let</t>
  </si>
  <si>
    <t>Muži nad 70 let</t>
  </si>
  <si>
    <t>Ženy 35 - 44 let</t>
  </si>
  <si>
    <t xml:space="preserve">Werner </t>
  </si>
  <si>
    <t>Ženy nad 65 let</t>
  </si>
  <si>
    <t xml:space="preserve">Pavel </t>
  </si>
  <si>
    <t>Kategorie ženy</t>
  </si>
  <si>
    <t>Kategorie Muži</t>
  </si>
  <si>
    <t>SK Jeseniova</t>
  </si>
  <si>
    <t>Kohout</t>
  </si>
  <si>
    <t>Kryštof</t>
  </si>
  <si>
    <t>Tj Sokol Senohraby</t>
  </si>
  <si>
    <t>Matěj</t>
  </si>
  <si>
    <t>OOB Kotlářkka</t>
  </si>
  <si>
    <t>Patrik</t>
  </si>
  <si>
    <t>Praha 12 - Komořany</t>
  </si>
  <si>
    <t>Herda</t>
  </si>
  <si>
    <t>SKP Nymburk</t>
  </si>
  <si>
    <t>Heřmánek</t>
  </si>
  <si>
    <t>Koutný</t>
  </si>
  <si>
    <t>Mádr</t>
  </si>
  <si>
    <t>Radim</t>
  </si>
  <si>
    <t>Mahel</t>
  </si>
  <si>
    <t>Tadeáš</t>
  </si>
  <si>
    <t>AC SAKÉ KATEŘINKY</t>
  </si>
  <si>
    <t>Petrányi</t>
  </si>
  <si>
    <t>Bonbon</t>
  </si>
  <si>
    <t>Pokorný</t>
  </si>
  <si>
    <t>Sládek</t>
  </si>
  <si>
    <t>Český běžecký klub</t>
  </si>
  <si>
    <t>Kotlík</t>
  </si>
  <si>
    <t>Kamil</t>
  </si>
  <si>
    <t>Hegesh</t>
  </si>
  <si>
    <t>Král</t>
  </si>
  <si>
    <t>Vítězslav</t>
  </si>
  <si>
    <t>Rysy</t>
  </si>
  <si>
    <t>kruml</t>
  </si>
  <si>
    <t>kamil</t>
  </si>
  <si>
    <t>Spálené</t>
  </si>
  <si>
    <t>Kulhavý</t>
  </si>
  <si>
    <t>Oberlander</t>
  </si>
  <si>
    <t>Sokol Senohraby</t>
  </si>
  <si>
    <t>Bičík</t>
  </si>
  <si>
    <t>ToBi Team</t>
  </si>
  <si>
    <t>SABZO/SNB Praha</t>
  </si>
  <si>
    <t>Praha 9</t>
  </si>
  <si>
    <t>Avc mk Kladno</t>
  </si>
  <si>
    <t>Pautov</t>
  </si>
  <si>
    <t>Sergey</t>
  </si>
  <si>
    <t>Letiště Praha</t>
  </si>
  <si>
    <t>KOVOHUTĚ Příbram</t>
  </si>
  <si>
    <t>Škrabálek</t>
  </si>
  <si>
    <t>Krčský les</t>
  </si>
  <si>
    <t>Štěpánek</t>
  </si>
  <si>
    <t>Spartak Praha 4</t>
  </si>
  <si>
    <t>Fliegl</t>
  </si>
  <si>
    <t>PSK Olymp Praha</t>
  </si>
  <si>
    <t>ARP</t>
  </si>
  <si>
    <t>Malý</t>
  </si>
  <si>
    <t>Zdeněk</t>
  </si>
  <si>
    <t>Loko Beroun</t>
  </si>
  <si>
    <t>PSK UNION Praha</t>
  </si>
  <si>
    <t>Davidová</t>
  </si>
  <si>
    <t>Tj. Baník Stříbro</t>
  </si>
  <si>
    <t>Kotlíková</t>
  </si>
  <si>
    <t>TJ Slavoj BANES Pacov</t>
  </si>
  <si>
    <t>SK Nové Město nad Metují</t>
  </si>
  <si>
    <t>Kohoutová</t>
  </si>
  <si>
    <t>Věra</t>
  </si>
  <si>
    <t>Trailpoint</t>
  </si>
  <si>
    <t>Jarmila</t>
  </si>
  <si>
    <t>SNB</t>
  </si>
  <si>
    <t>Likusová</t>
  </si>
  <si>
    <t>Barbora</t>
  </si>
  <si>
    <t>Vlčáci</t>
  </si>
  <si>
    <t>Tafijčuková</t>
  </si>
  <si>
    <t xml:space="preserve">Růžička </t>
  </si>
  <si>
    <t>Tuchlovice</t>
  </si>
  <si>
    <t>Fajta</t>
  </si>
  <si>
    <t>Viktor</t>
  </si>
  <si>
    <t>D5</t>
  </si>
  <si>
    <t>Bártek</t>
  </si>
  <si>
    <t>Zoran</t>
  </si>
  <si>
    <t>Plášil</t>
  </si>
  <si>
    <t>Rytych</t>
  </si>
  <si>
    <t>Franz</t>
  </si>
  <si>
    <t>Mach</t>
  </si>
  <si>
    <t>Ztělesnesněné zlo</t>
  </si>
  <si>
    <t>Buchtík</t>
  </si>
  <si>
    <t>Reinbergr</t>
  </si>
  <si>
    <t>Romáš</t>
  </si>
  <si>
    <t>Otužilci z Modřan</t>
  </si>
  <si>
    <t>Černý</t>
  </si>
  <si>
    <t>25A</t>
  </si>
  <si>
    <t>Polcer</t>
  </si>
  <si>
    <t>Dušan</t>
  </si>
  <si>
    <t>Bojov</t>
  </si>
  <si>
    <t>ALBIT</t>
  </si>
  <si>
    <t>Knoška</t>
  </si>
  <si>
    <t>Hejna</t>
  </si>
  <si>
    <t>Janda</t>
  </si>
  <si>
    <t>KOB Dobruška</t>
  </si>
  <si>
    <t>Wallenfels</t>
  </si>
  <si>
    <t>Sokol Vinohrady</t>
  </si>
  <si>
    <t>Kozák</t>
  </si>
  <si>
    <t>iThinkBeer</t>
  </si>
  <si>
    <t>Vávra</t>
  </si>
  <si>
    <t>Bering</t>
  </si>
  <si>
    <t>Vavro</t>
  </si>
  <si>
    <t>Roman</t>
  </si>
  <si>
    <t>Traktor humus</t>
  </si>
  <si>
    <t>Slamiak</t>
  </si>
  <si>
    <t>TJ Sokol Králův Dvůr</t>
  </si>
  <si>
    <t>Boubelík</t>
  </si>
  <si>
    <t>BONBON</t>
  </si>
  <si>
    <t>Rock</t>
  </si>
  <si>
    <t>Šnajberg</t>
  </si>
  <si>
    <t>Starý</t>
  </si>
  <si>
    <t>Roubíčkova Lhota</t>
  </si>
  <si>
    <t>Sedlák</t>
  </si>
  <si>
    <t>Boris</t>
  </si>
  <si>
    <t>Přetislavb</t>
  </si>
  <si>
    <t>Pivovar Zlosyn</t>
  </si>
  <si>
    <t>Janeček</t>
  </si>
  <si>
    <t>Svobodová</t>
  </si>
  <si>
    <t>Hožvičková</t>
  </si>
  <si>
    <t>Kateřina</t>
  </si>
  <si>
    <t>Olmerová</t>
  </si>
  <si>
    <t>Vanda</t>
  </si>
  <si>
    <t>Benešov</t>
  </si>
  <si>
    <t>Trenglerová</t>
  </si>
  <si>
    <t>Alice</t>
  </si>
  <si>
    <t>Dagmar</t>
  </si>
  <si>
    <t>Pucholtová</t>
  </si>
  <si>
    <t>Zdeňka</t>
  </si>
  <si>
    <t>Setínková</t>
  </si>
  <si>
    <t>Zuzana</t>
  </si>
  <si>
    <t>DGP</t>
  </si>
  <si>
    <t>Moch</t>
  </si>
  <si>
    <t>x</t>
  </si>
  <si>
    <t>y</t>
  </si>
  <si>
    <t>JUNIORKY</t>
  </si>
  <si>
    <t>JUNIOŘI</t>
  </si>
  <si>
    <t>MUŽI 20-39</t>
  </si>
  <si>
    <t>MUŽI 40-49</t>
  </si>
  <si>
    <t>MUŽI 50-59</t>
  </si>
  <si>
    <t>MUŽI 60-69</t>
  </si>
  <si>
    <t>MUŽI 70+</t>
  </si>
  <si>
    <t>ŽENY 20-34</t>
  </si>
  <si>
    <t>ŽENY 35-44</t>
  </si>
  <si>
    <t>ŽENY 45-64</t>
  </si>
  <si>
    <t>ŽENY 65+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</si>
</sst>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.0;@"/>
    <numFmt numFmtId="165" formatCode="h:mm:ss.0;@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000000"/>
      <name val="Calibri"/>
    </font>
    <font>
      <b/>
      <sz val="11"/>
      <color rgb="FF000000"/>
      <name val="Calibri"/>
    </font>
    <font>
      <b/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164" fontId="0" fillId="0" borderId="0" xfId="0" applyNumberFormat="1"/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/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NumberFormat="1" applyProtection="1">
      <protection hidden="1"/>
    </xf>
    <xf numFmtId="0" fontId="0" fillId="0" borderId="0" xfId="0" applyProtection="1">
      <protection hidden="1"/>
    </xf>
    <xf numFmtId="165" fontId="0" fillId="0" borderId="0" xfId="0" applyNumberFormat="1" applyProtection="1">
      <protection hidden="1"/>
    </xf>
    <xf numFmtId="164" fontId="1" fillId="0" borderId="0" xfId="0" applyNumberFormat="1" applyFont="1" applyProtection="1">
      <protection hidden="1"/>
    </xf>
    <xf numFmtId="0" fontId="0" fillId="0" borderId="0" xfId="0" applyNumberFormat="1" applyAlignment="1" applyProtection="1">
      <alignment horizontal="center"/>
      <protection hidden="1"/>
    </xf>
    <xf numFmtId="0" fontId="2" fillId="4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 applyBorder="1" applyProtection="1">
      <protection hidden="1"/>
    </xf>
    <xf numFmtId="0" fontId="0" fillId="0" borderId="0" xfId="0" applyNumberFormat="1" applyBorder="1" applyProtection="1">
      <protection hidden="1"/>
    </xf>
    <xf numFmtId="0" fontId="0" fillId="0" borderId="0" xfId="0" applyNumberFormat="1" applyBorder="1" applyAlignment="1" applyProtection="1">
      <alignment horizontal="center"/>
      <protection hidden="1"/>
    </xf>
    <xf numFmtId="164" fontId="1" fillId="0" borderId="2" xfId="0" applyNumberFormat="1" applyFont="1" applyBorder="1" applyProtection="1">
      <protection hidden="1"/>
    </xf>
    <xf numFmtId="165" fontId="0" fillId="0" borderId="0" xfId="0" applyNumberFormat="1" applyFont="1" applyBorder="1" applyProtection="1">
      <protection hidden="1"/>
    </xf>
    <xf numFmtId="165" fontId="0" fillId="0" borderId="2" xfId="0" applyNumberFormat="1" applyBorder="1" applyProtection="1">
      <protection hidden="1"/>
    </xf>
    <xf numFmtId="164" fontId="1" fillId="0" borderId="0" xfId="0" applyNumberFormat="1" applyFont="1" applyBorder="1" applyProtection="1">
      <protection hidden="1"/>
    </xf>
    <xf numFmtId="0" fontId="0" fillId="0" borderId="0" xfId="0" applyNumberFormat="1" applyFont="1" applyBorder="1" applyProtection="1">
      <protection hidden="1"/>
    </xf>
    <xf numFmtId="0" fontId="0" fillId="0" borderId="2" xfId="0" applyNumberFormat="1" applyBorder="1" applyProtection="1">
      <protection hidden="1"/>
    </xf>
    <xf numFmtId="0" fontId="0" fillId="0" borderId="3" xfId="0" applyNumberFormat="1" applyBorder="1" applyProtection="1">
      <protection hidden="1"/>
    </xf>
    <xf numFmtId="165" fontId="0" fillId="0" borderId="0" xfId="0" applyNumberFormat="1" applyBorder="1" applyProtection="1">
      <protection hidden="1"/>
    </xf>
    <xf numFmtId="0" fontId="3" fillId="0" borderId="0" xfId="1"/>
    <xf numFmtId="0" fontId="4" fillId="0" borderId="0" xfId="1" applyFont="1"/>
    <xf numFmtId="165" fontId="0" fillId="0" borderId="4" xfId="0" applyNumberFormat="1" applyFont="1" applyBorder="1"/>
    <xf numFmtId="0" fontId="0" fillId="0" borderId="0" xfId="0" applyFill="1" applyBorder="1" applyAlignment="1">
      <alignment wrapText="1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Alignment="1">
      <alignment horizontal="center"/>
    </xf>
    <xf numFmtId="0" fontId="3" fillId="0" borderId="0" xfId="1" applyAlignment="1">
      <alignment horizontal="right"/>
    </xf>
    <xf numFmtId="0" fontId="3" fillId="0" borderId="0" xfId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65" fontId="0" fillId="0" borderId="0" xfId="0" applyNumberFormat="1" applyFont="1" applyBorder="1"/>
    <xf numFmtId="165" fontId="0" fillId="0" borderId="4" xfId="0" applyNumberFormat="1" applyBorder="1" applyProtection="1">
      <protection hidden="1"/>
    </xf>
    <xf numFmtId="0" fontId="2" fillId="4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/>
    <xf numFmtId="0" fontId="3" fillId="0" borderId="0" xfId="1" applyAlignment="1"/>
    <xf numFmtId="0" fontId="4" fillId="0" borderId="0" xfId="1" applyFont="1" applyAlignment="1"/>
  </cellXfs>
  <cellStyles count="2">
    <cellStyle name="Normální" xfId="0" builtinId="0"/>
    <cellStyle name="Normální 2" xfId="1" xr:uid="{00000000-0005-0000-0000-000001000000}"/>
  </cellStyles>
  <dxfs count="47">
    <dxf>
      <numFmt numFmtId="0" formatCode="General"/>
    </dxf>
    <dxf>
      <numFmt numFmtId="0" formatCode="General"/>
    </dxf>
    <dxf>
      <numFmt numFmtId="164" formatCode="mm:ss.0;@"/>
    </dxf>
    <dxf>
      <numFmt numFmtId="165" formatCode="h:mm:ss.0;@"/>
    </dxf>
    <dxf>
      <alignment horizontal="center" vertical="center" textRotation="0" indent="0" justifyLastLine="0" shrinkToFit="0" readingOrder="0"/>
    </dxf>
    <dxf>
      <numFmt numFmtId="0" formatCode="General"/>
      <protection locked="1" hidden="1"/>
    </dxf>
    <dxf>
      <numFmt numFmtId="0" formatCode="General"/>
      <protection locked="1" hidden="1"/>
    </dxf>
    <dxf>
      <numFmt numFmtId="0" formatCode="General"/>
      <protection locked="1" hidden="1"/>
    </dxf>
    <dxf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b/>
      </font>
      <numFmt numFmtId="164" formatCode="mm:ss.0;@"/>
      <protection locked="1" hidden="1"/>
    </dxf>
    <dxf>
      <numFmt numFmtId="165" formatCode="h:mm:ss.0;@"/>
      <protection locked="1" hidden="1"/>
    </dxf>
    <dxf>
      <numFmt numFmtId="165" formatCode="h:mm:ss.0;@"/>
      <protection locked="1" hidden="1"/>
    </dxf>
    <dxf>
      <numFmt numFmtId="0" formatCode="General"/>
      <alignment horizontal="center" vertical="bottom" textRotation="0" wrapText="0" indent="0" justifyLastLine="0" shrinkToFit="0" readingOrder="0"/>
      <protection locked="1" hidden="1"/>
    </dxf>
    <dxf>
      <protection locked="1" hidden="1"/>
    </dxf>
    <dxf>
      <numFmt numFmtId="0" formatCode="General"/>
      <protection locked="1" hidden="1"/>
    </dxf>
    <dxf>
      <protection locked="1" hidden="1"/>
    </dxf>
    <dxf>
      <alignment horizontal="right" vertical="bottom" textRotation="0" wrapText="0" indent="0" justifyLastLine="0" shrinkToFit="0" readingOrder="0"/>
      <protection locked="1" hidden="1"/>
    </dxf>
    <dxf>
      <protection locked="1" hidden="1"/>
    </dxf>
    <dxf>
      <alignment horizontal="center" vertical="center" textRotation="0" wrapText="1" indent="0" justifyLastLine="0" shrinkToFit="0" readingOrder="0"/>
    </dxf>
    <dxf>
      <numFmt numFmtId="0" formatCode="General"/>
      <protection locked="1" hidden="1"/>
    </dxf>
    <dxf>
      <numFmt numFmtId="0" formatCode="General"/>
      <protection locked="1" hidden="1"/>
    </dxf>
    <dxf>
      <numFmt numFmtId="0" formatCode="General"/>
      <protection locked="1" hidden="1"/>
    </dxf>
    <dxf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b/>
      </font>
      <numFmt numFmtId="164" formatCode="mm:ss.0;@"/>
      <protection locked="1" hidden="1"/>
    </dxf>
    <dxf>
      <numFmt numFmtId="165" formatCode="h:mm:ss.0;@"/>
      <protection locked="1" hidden="1"/>
    </dxf>
    <dxf>
      <numFmt numFmtId="165" formatCode="h:mm:ss.0;@"/>
      <protection locked="1" hidden="1"/>
    </dxf>
    <dxf>
      <numFmt numFmtId="0" formatCode="General"/>
      <alignment horizontal="center" vertical="bottom" textRotation="0" wrapText="0" indent="0" justifyLastLine="0" shrinkToFit="0" readingOrder="0"/>
      <protection locked="1" hidden="1"/>
    </dxf>
    <dxf>
      <protection locked="1" hidden="1"/>
    </dxf>
    <dxf>
      <numFmt numFmtId="0" formatCode="General"/>
      <protection locked="1" hidden="1"/>
    </dxf>
    <dxf>
      <protection locked="1" hidden="1"/>
    </dxf>
    <dxf>
      <alignment horizontal="right" vertical="bottom" textRotation="0" wrapText="0" indent="0" justifyLastLine="0" shrinkToFit="0" readingOrder="0"/>
      <protection locked="1" hidden="1"/>
    </dxf>
    <dxf>
      <protection locked="1" hidden="1"/>
    </dxf>
    <dxf>
      <alignment horizontal="center" vertical="center" textRotation="0" wrapText="1" indent="0" justifyLastLine="0" shrinkToFit="0" readingOrder="0"/>
    </dxf>
    <dxf>
      <numFmt numFmtId="0" formatCode="General"/>
      <protection locked="1" hidden="1"/>
    </dxf>
    <dxf>
      <numFmt numFmtId="0" formatCode="General"/>
      <protection locked="1" hidden="1"/>
    </dxf>
    <dxf>
      <numFmt numFmtId="0" formatCode="General"/>
      <protection locked="1" hidden="1"/>
    </dxf>
    <dxf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b/>
      </font>
      <numFmt numFmtId="164" formatCode="mm:ss.0;@"/>
      <protection locked="1" hidden="1"/>
    </dxf>
    <dxf>
      <numFmt numFmtId="165" formatCode="h:mm:ss.0;@"/>
      <protection locked="1" hidden="1"/>
    </dxf>
    <dxf>
      <numFmt numFmtId="165" formatCode="h:mm:ss.0;@"/>
      <protection locked="1" hidden="1"/>
    </dxf>
    <dxf>
      <numFmt numFmtId="0" formatCode="General"/>
      <alignment horizontal="center" vertical="bottom" textRotation="0" wrapText="0" indent="0" justifyLastLine="0" shrinkToFit="0" readingOrder="0"/>
      <protection locked="1" hidden="1"/>
    </dxf>
    <dxf>
      <protection locked="1" hidden="1"/>
    </dxf>
    <dxf>
      <numFmt numFmtId="0" formatCode="General"/>
      <protection locked="1" hidden="1"/>
    </dxf>
    <dxf>
      <protection locked="1" hidden="1"/>
    </dxf>
    <dxf>
      <protection locked="1" hidden="1"/>
    </dxf>
    <dxf>
      <protection locked="1" hidden="1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2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12" Type="http://schemas.microsoft.com/office/2007/relationships/slicerCache" Target="slicerCaches/slicerCache6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7/relationships/slicerCache" Target="slicerCaches/slicerCache5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microsoft.com/office/2007/relationships/slicerCache" Target="slicerCaches/slicerCache4.xml"/><Relationship Id="rId4" Type="http://schemas.openxmlformats.org/officeDocument/2006/relationships/worksheet" Target="worksheets/sheet4.xml"/><Relationship Id="rId9" Type="http://schemas.microsoft.com/office/2007/relationships/slicerCache" Target="slicerCaches/slicerCache3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100853</xdr:colOff>
      <xdr:row>4</xdr:row>
      <xdr:rowOff>132230</xdr:rowOff>
    </xdr:from>
    <xdr:to>
      <xdr:col>15</xdr:col>
      <xdr:colOff>112059</xdr:colOff>
      <xdr:row>23</xdr:row>
      <xdr:rowOff>67236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Kategorie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ori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70559" y="1084730"/>
              <a:ext cx="1221441" cy="355450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Průřezy tabulky se dají používat v aplikaci Excel a novější verzi.
Průřez se nedá použít, pokud je obrazec upravený ve starší verzi Excelu nebo pokud je sešit uložený v Excelu 2007 nebo starší verzi.</a:t>
              </a:r>
            </a:p>
          </xdr:txBody>
        </xdr:sp>
      </mc:Fallback>
    </mc:AlternateContent>
    <xdr:clientData/>
  </xdr:twoCellAnchor>
  <xdr:twoCellAnchor editAs="absolute">
    <xdr:from>
      <xdr:col>13</xdr:col>
      <xdr:colOff>109257</xdr:colOff>
      <xdr:row>0</xdr:row>
      <xdr:rowOff>76201</xdr:rowOff>
    </xdr:from>
    <xdr:to>
      <xdr:col>15</xdr:col>
      <xdr:colOff>168088</xdr:colOff>
      <xdr:row>4</xdr:row>
      <xdr:rowOff>33618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Pohlaví M/Z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ohlaví M/Z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978963" y="76201"/>
              <a:ext cx="1269066" cy="90991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Průřezy tabulky se dají používat v aplikaci Excel a novější verzi.
Průřez se nedá použít, pokud je obrazec upravený ve starší verzi Excelu nebo pokud je sešit uložený v Excelu 2007 nebo starší verzi.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12700</xdr:colOff>
      <xdr:row>1</xdr:row>
      <xdr:rowOff>0</xdr:rowOff>
    </xdr:from>
    <xdr:to>
      <xdr:col>16</xdr:col>
      <xdr:colOff>433855</xdr:colOff>
      <xdr:row>136</xdr:row>
      <xdr:rowOff>142875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Pohlaví M/Z 2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ohlaví M/Z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769476" y="367553"/>
              <a:ext cx="1864473" cy="12186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Průřezy tabulky se dají používat v aplikaci Excel 2013 a novější verzi.
Průřez se nedá použít, pokud je obrazec upravený v dřívější verzi Excelu nebo pokud byl sešit uložený v Excelu 2007 nebo dřívější verzi.</a:t>
              </a:r>
            </a:p>
          </xdr:txBody>
        </xdr:sp>
      </mc:Fallback>
    </mc:AlternateContent>
    <xdr:clientData/>
  </xdr:twoCellAnchor>
  <xdr:twoCellAnchor editAs="absolute">
    <xdr:from>
      <xdr:col>14</xdr:col>
      <xdr:colOff>12701</xdr:colOff>
      <xdr:row>136</xdr:row>
      <xdr:rowOff>152400</xdr:rowOff>
    </xdr:from>
    <xdr:to>
      <xdr:col>16</xdr:col>
      <xdr:colOff>378294</xdr:colOff>
      <xdr:row>159</xdr:row>
      <xdr:rowOff>35859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Kategorie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orie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769477" y="1595718"/>
              <a:ext cx="1808911" cy="400722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Průřezy tabulky se dají používat v aplikaci Excel 2013 a novější verzi.
Průřez se nedá použít, pokud je obrazec upravený v dřívější verzi Excelu nebo pokud byl sešit uložený v Excelu 2007 nebo dřívější verzi.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12700</xdr:colOff>
      <xdr:row>1</xdr:row>
      <xdr:rowOff>0</xdr:rowOff>
    </xdr:from>
    <xdr:to>
      <xdr:col>16</xdr:col>
      <xdr:colOff>433855</xdr:colOff>
      <xdr:row>7</xdr:row>
      <xdr:rowOff>53228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Pohlaví M/Z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ohlaví M/Z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426950" y="381000"/>
              <a:ext cx="1828800" cy="1285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Tato verze aplikace Excel průřezy tabulek nepodporuje.
Pokud se obrazec upravoval ve starší verzi Excelu nebo pokud se sešit uložil v Excelu 2007 nebo nějaké jeho starší verzi, průřez se nedá použít.</a:t>
              </a:r>
            </a:p>
          </xdr:txBody>
        </xdr:sp>
      </mc:Fallback>
    </mc:AlternateContent>
    <xdr:clientData/>
  </xdr:twoCellAnchor>
  <xdr:twoCellAnchor editAs="absolute">
    <xdr:from>
      <xdr:col>14</xdr:col>
      <xdr:colOff>12701</xdr:colOff>
      <xdr:row>7</xdr:row>
      <xdr:rowOff>62753</xdr:rowOff>
    </xdr:from>
    <xdr:to>
      <xdr:col>16</xdr:col>
      <xdr:colOff>378294</xdr:colOff>
      <xdr:row>29</xdr:row>
      <xdr:rowOff>91888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Kategorie 1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ategori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426951" y="1676400"/>
              <a:ext cx="1773238" cy="39592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obrazec představuje průřez tabulky. Tato verze aplikace Excel průřezy tabulek nepodporuje.
Pokud se obrazec upravoval ve starší verzi Excelu nebo pokud se sešit uložil v Excelu 2007 nebo nějaké jeho starší verzi, průřez se nedá použít.</a:t>
              </a:r>
            </a:p>
          </xdr:txBody>
        </xdr:sp>
      </mc:Fallback>
    </mc:AlternateContent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Kategorie" xr10:uid="{00000000-0013-0000-FFFF-FFFF01000000}" sourceName="Kategorie">
  <extLst>
    <x:ext xmlns:x15="http://schemas.microsoft.com/office/spreadsheetml/2010/11/main" uri="{2F2917AC-EB37-4324-AD4E-5DD8C200BD13}">
      <x15:tableSlicerCache tableId="4" column="9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Pohlaví_M_Z" xr10:uid="{00000000-0013-0000-FFFF-FFFF02000000}" sourceName="Pohlaví M/Z">
  <extLst>
    <x:ext xmlns:x15="http://schemas.microsoft.com/office/spreadsheetml/2010/11/main" uri="{2F2917AC-EB37-4324-AD4E-5DD8C200BD13}">
      <x15:tableSlicerCache tableId="4" column="14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Pohlaví_M_Z1" xr10:uid="{00000000-0013-0000-FFFF-FFFF03000000}" sourceName="Pohlaví M/Z">
  <extLst>
    <x:ext xmlns:x15="http://schemas.microsoft.com/office/spreadsheetml/2010/11/main" uri="{2F2917AC-EB37-4324-AD4E-5DD8C200BD13}">
      <x15:tableSlicerCache tableId="1" column="14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Kategorie1" xr10:uid="{00000000-0013-0000-FFFF-FFFF04000000}" sourceName="Kategorie">
  <extLst>
    <x:ext xmlns:x15="http://schemas.microsoft.com/office/spreadsheetml/2010/11/main" uri="{2F2917AC-EB37-4324-AD4E-5DD8C200BD13}">
      <x15:tableSlicerCache tableId="1" column="9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Pohlaví_M_Z11" xr10:uid="{00000000-0013-0000-FFFF-FFFF05000000}" sourceName="Pohlaví M/Z">
  <extLst>
    <x:ext xmlns:x15="http://schemas.microsoft.com/office/spreadsheetml/2010/11/main" uri="{2F2917AC-EB37-4324-AD4E-5DD8C200BD13}">
      <x15:tableSlicerCache tableId="5" column="14"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Průřez_Kategorie11" xr10:uid="{00000000-0013-0000-FFFF-FFFF06000000}" sourceName="Kategorie">
  <extLst>
    <x:ext xmlns:x15="http://schemas.microsoft.com/office/spreadsheetml/2010/11/main" uri="{2F2917AC-EB37-4324-AD4E-5DD8C200BD13}">
      <x15:tableSlicerCache tableId="5" column="9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Kategorie" xr10:uid="{00000000-0014-0000-FFFF-FFFF01000000}" cache="Průřez_Kategorie" caption="Kategorie" rowHeight="241300"/>
  <slicer name="Pohlaví M/Z" xr10:uid="{00000000-0014-0000-FFFF-FFFF02000000}" cache="Průřez_Pohlaví_M_Z" caption="Pohlaví M/Z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ohlaví M/Z 2" xr10:uid="{00000000-0014-0000-FFFF-FFFF03000000}" cache="Průřez_Pohlaví_M_Z11" caption="Pohlaví M/Z" rowHeight="241300"/>
  <slicer name="Kategorie 2" xr10:uid="{00000000-0014-0000-FFFF-FFFF04000000}" cache="Průřez_Kategorie11" caption="Kategorie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Pohlaví M/Z 1" xr10:uid="{00000000-0014-0000-FFFF-FFFF05000000}" cache="Průřez_Pohlaví_M_Z1" caption="Pohlaví M/Z" rowHeight="241300"/>
  <slicer name="Kategorie 1" xr10:uid="{00000000-0014-0000-FFFF-FFFF06000000}" cache="Průřez_Kategorie1" caption="Kategorie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ulka15" displayName="Tabulka15" ref="A1:M126" totalsRowShown="0" headerRowDxfId="46" dataDxfId="45">
  <autoFilter ref="A1:M126" xr:uid="{00000000-0009-0000-0100-000004000000}"/>
  <sortState xmlns:xlrd2="http://schemas.microsoft.com/office/spreadsheetml/2017/richdata2" ref="A2:M126">
    <sortCondition ref="M2:M126"/>
  </sortState>
  <tableColumns count="13">
    <tableColumn id="1" xr3:uid="{00000000-0010-0000-0000-000001000000}" name="startovní číslo" dataDxfId="44"/>
    <tableColumn id="2" xr3:uid="{00000000-0010-0000-0000-000002000000}" name="Příjmení" dataDxfId="43"/>
    <tableColumn id="6" xr3:uid="{00000000-0010-0000-0000-000006000000}" name="Jméno"/>
    <tableColumn id="12" xr3:uid="{00000000-0010-0000-0000-00000C000000}" name="Ročník" dataDxfId="42"/>
    <tableColumn id="13" xr3:uid="{00000000-0010-0000-0000-00000D000000}" name="Oddíl" dataDxfId="41"/>
    <tableColumn id="14" xr3:uid="{00000000-0010-0000-0000-00000E000000}" name="Pohlaví M/Z" dataDxfId="40"/>
    <tableColumn id="3" xr3:uid="{00000000-0010-0000-0000-000003000000}" name="Startovní čas" dataDxfId="39"/>
    <tableColumn id="4" xr3:uid="{00000000-0010-0000-0000-000004000000}" name="čas v cíly" dataDxfId="38"/>
    <tableColumn id="5" xr3:uid="{00000000-0010-0000-0000-000005000000}" name="výsledný čas" dataDxfId="37"/>
    <tableColumn id="9" xr3:uid="{00000000-0010-0000-0000-000009000000}" name="Kategorie" dataDxfId="36"/>
    <tableColumn id="10" xr3:uid="{00000000-0010-0000-0000-00000A000000}" name="Pořadí v kategorii" dataDxfId="35"/>
    <tableColumn id="15" xr3:uid="{00000000-0010-0000-0000-00000F000000}" name="Celkové pořadí Muži/Ženy" dataDxfId="34"/>
    <tableColumn id="11" xr3:uid="{00000000-0010-0000-0000-00000B000000}" name="Celkové pořadí" dataDxfId="3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ulka16" displayName="Tabulka16" ref="A1:M133" totalsRowShown="0" headerRowDxfId="32" dataDxfId="31">
  <autoFilter ref="A1:M133" xr:uid="{00000000-0009-0000-0100-000005000000}">
    <filterColumn colId="9">
      <filters>
        <filter val="Jky"/>
      </filters>
    </filterColumn>
  </autoFilter>
  <sortState xmlns:xlrd2="http://schemas.microsoft.com/office/spreadsheetml/2017/richdata2" ref="A2:M133">
    <sortCondition ref="M3"/>
  </sortState>
  <tableColumns count="13">
    <tableColumn id="1" xr3:uid="{00000000-0010-0000-0100-000001000000}" name="startovní číslo" dataDxfId="30"/>
    <tableColumn id="2" xr3:uid="{00000000-0010-0000-0100-000002000000}" name="Příjmení" dataDxfId="29"/>
    <tableColumn id="6" xr3:uid="{00000000-0010-0000-0100-000006000000}" name="Jméno"/>
    <tableColumn id="12" xr3:uid="{00000000-0010-0000-0100-00000C000000}" name="Ročník" dataDxfId="28"/>
    <tableColumn id="13" xr3:uid="{00000000-0010-0000-0100-00000D000000}" name="Oddíl" dataDxfId="27"/>
    <tableColumn id="14" xr3:uid="{00000000-0010-0000-0100-00000E000000}" name="Pohlaví M/Z" dataDxfId="26"/>
    <tableColumn id="3" xr3:uid="{00000000-0010-0000-0100-000003000000}" name="Startovní čas" dataDxfId="25"/>
    <tableColumn id="4" xr3:uid="{00000000-0010-0000-0100-000004000000}" name="čas v cíly" dataDxfId="24"/>
    <tableColumn id="5" xr3:uid="{00000000-0010-0000-0100-000005000000}" name="výsledný čas" dataDxfId="23"/>
    <tableColumn id="9" xr3:uid="{00000000-0010-0000-0100-000009000000}" name="Kategorie" dataDxfId="22"/>
    <tableColumn id="10" xr3:uid="{00000000-0010-0000-0100-00000A000000}" name="Pořadí v kategorii" dataDxfId="21"/>
    <tableColumn id="15" xr3:uid="{00000000-0010-0000-0100-00000F000000}" name="Celkové pořadí Muži/Ženy" dataDxfId="20"/>
    <tableColumn id="11" xr3:uid="{00000000-0010-0000-0100-00000B000000}" name="Celkové pořadí" dataDxfId="1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ulka1" displayName="Tabulka1" ref="A1:M144" totalsRowShown="0" headerRowDxfId="18" dataDxfId="17">
  <autoFilter ref="A1:M144" xr:uid="{00000000-0009-0000-0100-000001000000}"/>
  <sortState xmlns:xlrd2="http://schemas.microsoft.com/office/spreadsheetml/2017/richdata2" ref="A2:M133">
    <sortCondition ref="J2:J133"/>
  </sortState>
  <tableColumns count="13">
    <tableColumn id="1" xr3:uid="{00000000-0010-0000-0200-000001000000}" name="startovní číslo" dataDxfId="16"/>
    <tableColumn id="2" xr3:uid="{00000000-0010-0000-0200-000002000000}" name="Příjmení" dataDxfId="15"/>
    <tableColumn id="6" xr3:uid="{00000000-0010-0000-0200-000006000000}" name="Jméno"/>
    <tableColumn id="12" xr3:uid="{00000000-0010-0000-0200-00000C000000}" name="Ročník" dataDxfId="14"/>
    <tableColumn id="13" xr3:uid="{00000000-0010-0000-0200-00000D000000}" name="Oddíl" dataDxfId="13"/>
    <tableColumn id="14" xr3:uid="{00000000-0010-0000-0200-00000E000000}" name="Pohlaví M/Z" dataDxfId="12"/>
    <tableColumn id="3" xr3:uid="{00000000-0010-0000-0200-000003000000}" name="Startovní čas" dataDxfId="11"/>
    <tableColumn id="4" xr3:uid="{00000000-0010-0000-0200-000004000000}" name="čas v cíly" dataDxfId="10">
      <calculatedColumnFormula>VLOOKUP(Tabulka1[[#This Row],[startovní číslo]],Tabulka13[],5,0)+$P$1</calculatedColumnFormula>
    </tableColumn>
    <tableColumn id="5" xr3:uid="{00000000-0010-0000-0200-000005000000}" name="výsledný čas" dataDxfId="9">
      <calculatedColumnFormula>IF(ISERROR(IF(Tabulka1[[#This Row],[čas v cíly]]="","",Tabulka1[[#This Row],[čas v cíly]]-Tabulka1[[#This Row],[Startovní čas]])),"",IF(Tabulka1[[#This Row],[čas v cíly]]="","",Tabulka1[[#This Row],[čas v cíly]]-Tabulka1[[#This Row],[Startovní čas]]))</calculatedColumnFormula>
    </tableColumn>
    <tableColumn id="9" xr3:uid="{00000000-0010-0000-0200-000009000000}" name="Kategorie" dataDxfId="8">
      <calculatedColumnFormula>IF(Tabulka1[[#This Row],[Pohlaví M/Z]]="Z",VLOOKUP(Tabulka1[[#This Row],[Ročník]],Tabulka3[],2,0),VLOOKUP(Tabulka1[[#This Row],[Ročník]],Tabulka3[],3,0))</calculatedColumnFormula>
    </tableColumn>
    <tableColumn id="10" xr3:uid="{00000000-0010-0000-0200-00000A000000}" name="Pořadí v kategorii" dataDxfId="7">
      <calculatedColumnFormula>IF(Tabulka1[[#This Row],[výsledný čas]]="","",COUNTIFS(Tabulka1[Kategorie],Tabulka1[[#This Row],[Kategorie]],Tabulka1[výsledný čas],"&lt;"&amp;Tabulka1[[#This Row],[výsledný čas]],Tabulka1[výsledný čas],"&lt;&gt;")+1)</calculatedColumnFormula>
    </tableColumn>
    <tableColumn id="15" xr3:uid="{00000000-0010-0000-0200-00000F000000}" name="Celkové pořadí Muži/Ženy" dataDxfId="6">
      <calculatedColumnFormula>IF(Tabulka1[[#This Row],[výsledný čas]]="","",COUNTIFS(Tabulka1[Pohlaví M/Z],Tabulka1[[#This Row],[Pohlaví M/Z]],Tabulka1[výsledný čas],"&lt;"&amp;Tabulka1[[#This Row],[výsledný čas]],Tabulka1[výsledný čas],"&lt;&gt;")+1)</calculatedColumnFormula>
    </tableColumn>
    <tableColumn id="11" xr3:uid="{00000000-0010-0000-0200-00000B000000}" name="Celkové pořadí" dataDxfId="5">
      <calculatedColumnFormula>IF(ISERROR(RANK(Tabulka1[[#This Row],[výsledný čas]],Tabulka1[výsledný čas],1)),"",RANK(Tabulka1[[#This Row],[výsledný čas]],Tabulka1[výsledný čas],1))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ulka13" displayName="Tabulka13" ref="B1:G133" totalsRowShown="0" headerRowDxfId="4">
  <autoFilter ref="B1:G133" xr:uid="{00000000-0009-0000-0100-000002000000}"/>
  <sortState xmlns:xlrd2="http://schemas.microsoft.com/office/spreadsheetml/2017/richdata2" ref="B2:G2">
    <sortCondition ref="F2"/>
  </sortState>
  <tableColumns count="6">
    <tableColumn id="1" xr3:uid="{00000000-0010-0000-0300-000001000000}" name="startovní číslo"/>
    <tableColumn id="2" xr3:uid="{00000000-0010-0000-0300-000002000000}" name="hod"/>
    <tableColumn id="3" xr3:uid="{00000000-0010-0000-0300-000003000000}" name="min"/>
    <tableColumn id="5" xr3:uid="{00000000-0010-0000-0300-000005000000}" name="sec"/>
    <tableColumn id="4" xr3:uid="{00000000-0010-0000-0300-000004000000}" name="čas v cíly" dataDxfId="3">
      <calculatedColumnFormula>TIME(Tabulka13[[#This Row],[hod]],Tabulka13[[#This Row],[min]],Tabulka13[[#This Row],[sec]])+Tabulka13[[#This Row],[desetiny]]</calculatedColumnFormula>
    </tableColumn>
    <tableColumn id="7" xr3:uid="{00000000-0010-0000-0300-000007000000}" name="desetiny" dataDxfId="2">
      <calculatedColumnFormula>(Tabulka13[[#This Row],[sec]]-INT(Tabulka13[[#This Row],[sec]]))/24/60/60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4000000}" name="Tabulka3" displayName="Tabulka3" ref="A1:C115" totalsRowShown="0">
  <autoFilter ref="A1:C115" xr:uid="{00000000-0009-0000-0100-000003000000}"/>
  <sortState xmlns:xlrd2="http://schemas.microsoft.com/office/spreadsheetml/2017/richdata2" ref="A2:C115">
    <sortCondition descending="1" ref="A8"/>
  </sortState>
  <tableColumns count="3">
    <tableColumn id="1" xr3:uid="{00000000-0010-0000-0400-000001000000}" name="Ročník"/>
    <tableColumn id="2" xr3:uid="{00000000-0010-0000-0400-000002000000}" name="Kategorie ženy" dataDxfId="1"/>
    <tableColumn id="3" xr3:uid="{00000000-0010-0000-0400-000003000000}" name="Kategorie Muž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microsoft.com/office/2007/relationships/slicer" Target="../slicers/slicer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microsoft.com/office/2007/relationships/slicer" Target="../slicers/slicer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S152"/>
  <sheetViews>
    <sheetView zoomScale="85" zoomScaleNormal="85"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M3" sqref="M3"/>
    </sheetView>
  </sheetViews>
  <sheetFormatPr defaultRowHeight="14.5" x14ac:dyDescent="0.35"/>
  <cols>
    <col min="1" max="1" width="9.81640625" customWidth="1"/>
    <col min="2" max="2" width="13.81640625" bestFit="1" customWidth="1"/>
    <col min="3" max="3" width="14.26953125" bestFit="1" customWidth="1"/>
    <col min="4" max="4" width="9.1796875" bestFit="1" customWidth="1"/>
    <col min="5" max="5" width="24" bestFit="1" customWidth="1"/>
    <col min="6" max="6" width="9.26953125" customWidth="1"/>
    <col min="7" max="7" width="9.54296875" customWidth="1"/>
    <col min="8" max="8" width="10.81640625" customWidth="1"/>
    <col min="9" max="9" width="9.453125" style="6" customWidth="1"/>
    <col min="10" max="10" width="11.453125" customWidth="1"/>
    <col min="11" max="11" width="13.453125" style="9" bestFit="1" customWidth="1"/>
    <col min="12" max="12" width="15.1796875" bestFit="1" customWidth="1"/>
    <col min="13" max="13" width="12.7265625" bestFit="1" customWidth="1"/>
  </cols>
  <sheetData>
    <row r="1" spans="1:19" ht="29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4" t="s">
        <v>7</v>
      </c>
      <c r="I1" s="5" t="s">
        <v>8</v>
      </c>
      <c r="J1" s="14" t="s">
        <v>9</v>
      </c>
      <c r="K1" s="7" t="s">
        <v>10</v>
      </c>
      <c r="L1" s="4" t="s">
        <v>11</v>
      </c>
      <c r="M1" s="4" t="s">
        <v>12</v>
      </c>
      <c r="N1" s="15"/>
      <c r="O1" s="15"/>
      <c r="P1" s="15"/>
      <c r="Q1" s="15"/>
      <c r="R1" s="15"/>
      <c r="S1" s="15"/>
    </row>
    <row r="2" spans="1:19" x14ac:dyDescent="0.35">
      <c r="A2" s="28">
        <v>102</v>
      </c>
      <c r="B2" t="s">
        <v>13</v>
      </c>
      <c r="C2" t="s">
        <v>14</v>
      </c>
      <c r="D2">
        <v>1984</v>
      </c>
      <c r="E2" t="s">
        <v>15</v>
      </c>
      <c r="F2" t="s">
        <v>16</v>
      </c>
      <c r="G2" s="10">
        <v>1.1712962962962949E-2</v>
      </c>
      <c r="H2" s="10">
        <v>2.0046296296296295E-2</v>
      </c>
      <c r="I2" s="11">
        <v>8.3333333333333454E-3</v>
      </c>
      <c r="J2" s="12" t="s">
        <v>17</v>
      </c>
      <c r="K2" s="8">
        <v>1</v>
      </c>
      <c r="L2" s="8">
        <v>1</v>
      </c>
      <c r="M2" s="8">
        <v>1</v>
      </c>
    </row>
    <row r="3" spans="1:19" x14ac:dyDescent="0.35">
      <c r="A3" s="28">
        <v>32</v>
      </c>
      <c r="B3" t="s">
        <v>18</v>
      </c>
      <c r="C3" t="s">
        <v>19</v>
      </c>
      <c r="D3">
        <v>1983</v>
      </c>
      <c r="E3" t="s">
        <v>20</v>
      </c>
      <c r="F3" t="s">
        <v>16</v>
      </c>
      <c r="G3" s="10">
        <v>3.6111111111111079E-3</v>
      </c>
      <c r="H3" s="10">
        <v>1.2129629629629629E-2</v>
      </c>
      <c r="I3" s="11">
        <v>8.5185185185185208E-3</v>
      </c>
      <c r="J3" s="12" t="s">
        <v>17</v>
      </c>
      <c r="K3" s="8">
        <v>2</v>
      </c>
      <c r="L3" s="8">
        <v>2</v>
      </c>
      <c r="M3" s="8">
        <v>2</v>
      </c>
    </row>
    <row r="4" spans="1:19" x14ac:dyDescent="0.35">
      <c r="A4" s="28">
        <v>109</v>
      </c>
      <c r="B4" t="s">
        <v>21</v>
      </c>
      <c r="C4" t="s">
        <v>22</v>
      </c>
      <c r="D4">
        <v>1988</v>
      </c>
      <c r="E4" t="s">
        <v>23</v>
      </c>
      <c r="F4" t="s">
        <v>16</v>
      </c>
      <c r="G4" s="10">
        <v>1.252314814814815E-2</v>
      </c>
      <c r="H4" s="10">
        <v>2.146990740740741E-2</v>
      </c>
      <c r="I4" s="11">
        <v>8.9467592592592602E-3</v>
      </c>
      <c r="J4" s="12" t="s">
        <v>17</v>
      </c>
      <c r="K4" s="8">
        <v>3</v>
      </c>
      <c r="L4" s="8">
        <v>3</v>
      </c>
      <c r="M4" s="8">
        <v>3</v>
      </c>
    </row>
    <row r="5" spans="1:19" x14ac:dyDescent="0.35">
      <c r="A5" s="28">
        <v>120</v>
      </c>
      <c r="B5" t="s">
        <v>24</v>
      </c>
      <c r="C5" t="s">
        <v>14</v>
      </c>
      <c r="D5">
        <v>1979</v>
      </c>
      <c r="E5" t="s">
        <v>25</v>
      </c>
      <c r="F5" t="s">
        <v>16</v>
      </c>
      <c r="G5" s="10">
        <v>1.3796296296296249E-2</v>
      </c>
      <c r="H5" s="10">
        <v>2.2893518518518521E-2</v>
      </c>
      <c r="I5" s="11">
        <v>9.0972222222222721E-3</v>
      </c>
      <c r="J5" s="12" t="s">
        <v>26</v>
      </c>
      <c r="K5" s="8">
        <v>1</v>
      </c>
      <c r="L5" s="8">
        <v>4</v>
      </c>
      <c r="M5" s="8">
        <v>4</v>
      </c>
    </row>
    <row r="6" spans="1:19" x14ac:dyDescent="0.35">
      <c r="A6" s="28">
        <v>118</v>
      </c>
      <c r="B6" t="s">
        <v>27</v>
      </c>
      <c r="C6" t="s">
        <v>14</v>
      </c>
      <c r="D6">
        <v>1986</v>
      </c>
      <c r="E6" t="s">
        <v>28</v>
      </c>
      <c r="F6" t="s">
        <v>16</v>
      </c>
      <c r="G6" s="10">
        <v>1.3564814814814748E-2</v>
      </c>
      <c r="H6" s="10">
        <v>2.2662037037037036E-2</v>
      </c>
      <c r="I6" s="11">
        <v>9.0972222222222877E-3</v>
      </c>
      <c r="J6" s="12" t="s">
        <v>17</v>
      </c>
      <c r="K6" s="8">
        <v>4</v>
      </c>
      <c r="L6" s="8">
        <v>5</v>
      </c>
      <c r="M6" s="8">
        <v>5</v>
      </c>
    </row>
    <row r="7" spans="1:19" x14ac:dyDescent="0.35">
      <c r="A7" s="28">
        <v>124</v>
      </c>
      <c r="B7" t="s">
        <v>29</v>
      </c>
      <c r="C7" t="s">
        <v>30</v>
      </c>
      <c r="D7">
        <v>1994</v>
      </c>
      <c r="E7" t="s">
        <v>31</v>
      </c>
      <c r="F7" t="s">
        <v>16</v>
      </c>
      <c r="G7" s="10">
        <v>1.4259259259259249E-2</v>
      </c>
      <c r="H7" s="10">
        <v>2.3541666666666666E-2</v>
      </c>
      <c r="I7" s="11">
        <v>9.2824074074074163E-3</v>
      </c>
      <c r="J7" s="12" t="s">
        <v>17</v>
      </c>
      <c r="K7" s="8">
        <v>5</v>
      </c>
      <c r="L7" s="8">
        <v>6</v>
      </c>
      <c r="M7" s="8">
        <v>6</v>
      </c>
    </row>
    <row r="8" spans="1:19" x14ac:dyDescent="0.35">
      <c r="A8" s="28">
        <v>48</v>
      </c>
      <c r="B8" t="s">
        <v>32</v>
      </c>
      <c r="C8" t="s">
        <v>19</v>
      </c>
      <c r="D8">
        <v>1991</v>
      </c>
      <c r="E8" t="s">
        <v>33</v>
      </c>
      <c r="F8" t="s">
        <v>16</v>
      </c>
      <c r="G8" s="10">
        <v>5.4629629629629577E-3</v>
      </c>
      <c r="H8" s="10">
        <v>1.4768518518518519E-2</v>
      </c>
      <c r="I8" s="11">
        <v>9.3055555555555617E-3</v>
      </c>
      <c r="J8" s="12" t="s">
        <v>17</v>
      </c>
      <c r="K8" s="8">
        <v>6</v>
      </c>
      <c r="L8" s="8">
        <v>7</v>
      </c>
      <c r="M8" s="8">
        <v>7</v>
      </c>
    </row>
    <row r="9" spans="1:19" x14ac:dyDescent="0.35">
      <c r="A9" s="28">
        <v>73</v>
      </c>
      <c r="B9" t="s">
        <v>34</v>
      </c>
      <c r="C9" t="s">
        <v>35</v>
      </c>
      <c r="D9">
        <v>1980</v>
      </c>
      <c r="E9" t="s">
        <v>36</v>
      </c>
      <c r="F9" t="s">
        <v>16</v>
      </c>
      <c r="G9" s="10">
        <v>8.3564814814814786E-3</v>
      </c>
      <c r="H9" s="10">
        <v>1.7812499999999998E-2</v>
      </c>
      <c r="I9" s="11">
        <v>9.4560185185185198E-3</v>
      </c>
      <c r="J9" s="12" t="s">
        <v>17</v>
      </c>
      <c r="K9" s="8">
        <v>7</v>
      </c>
      <c r="L9" s="8">
        <v>8</v>
      </c>
      <c r="M9" s="8">
        <v>8</v>
      </c>
    </row>
    <row r="10" spans="1:19" x14ac:dyDescent="0.35">
      <c r="A10" s="28">
        <v>114</v>
      </c>
      <c r="B10" t="s">
        <v>37</v>
      </c>
      <c r="C10" t="s">
        <v>19</v>
      </c>
      <c r="D10">
        <v>1981</v>
      </c>
      <c r="E10" t="s">
        <v>38</v>
      </c>
      <c r="F10" t="s">
        <v>16</v>
      </c>
      <c r="G10" s="10">
        <v>1.3101851851851849E-2</v>
      </c>
      <c r="H10" s="10">
        <v>2.2592592592592591E-2</v>
      </c>
      <c r="I10" s="11">
        <v>9.4907407407407423E-3</v>
      </c>
      <c r="J10" s="12" t="s">
        <v>17</v>
      </c>
      <c r="K10" s="8">
        <v>8</v>
      </c>
      <c r="L10" s="8">
        <v>9</v>
      </c>
      <c r="M10" s="8">
        <v>9</v>
      </c>
    </row>
    <row r="11" spans="1:19" x14ac:dyDescent="0.35">
      <c r="A11" s="28">
        <v>125</v>
      </c>
      <c r="B11" t="s">
        <v>39</v>
      </c>
      <c r="C11" t="s">
        <v>40</v>
      </c>
      <c r="D11">
        <v>1981</v>
      </c>
      <c r="E11" t="s">
        <v>41</v>
      </c>
      <c r="F11" t="s">
        <v>16</v>
      </c>
      <c r="G11" s="10">
        <v>1.4374999999999949E-2</v>
      </c>
      <c r="H11" s="10">
        <v>2.4375000000000004E-2</v>
      </c>
      <c r="I11" s="11">
        <v>1.0000000000000056E-2</v>
      </c>
      <c r="J11" s="12" t="s">
        <v>17</v>
      </c>
      <c r="K11" s="8">
        <v>9</v>
      </c>
      <c r="L11" s="8">
        <v>10</v>
      </c>
      <c r="M11" s="8">
        <v>10</v>
      </c>
    </row>
    <row r="12" spans="1:19" x14ac:dyDescent="0.35">
      <c r="A12" s="28">
        <v>122</v>
      </c>
      <c r="B12" t="s">
        <v>42</v>
      </c>
      <c r="C12" t="s">
        <v>35</v>
      </c>
      <c r="D12">
        <v>1975</v>
      </c>
      <c r="E12" t="s">
        <v>43</v>
      </c>
      <c r="F12" t="s">
        <v>16</v>
      </c>
      <c r="G12" s="10">
        <v>1.4027777777777748E-2</v>
      </c>
      <c r="H12" s="10">
        <v>2.4050925925925924E-2</v>
      </c>
      <c r="I12" s="11">
        <v>1.0023148148148175E-2</v>
      </c>
      <c r="J12" s="12" t="s">
        <v>26</v>
      </c>
      <c r="K12" s="8">
        <v>2</v>
      </c>
      <c r="L12" s="8">
        <v>11</v>
      </c>
      <c r="M12" s="8">
        <v>11</v>
      </c>
    </row>
    <row r="13" spans="1:19" x14ac:dyDescent="0.35">
      <c r="A13" s="28">
        <v>41</v>
      </c>
      <c r="B13" t="s">
        <v>44</v>
      </c>
      <c r="C13" t="s">
        <v>45</v>
      </c>
      <c r="D13">
        <v>2003</v>
      </c>
      <c r="E13" t="s">
        <v>46</v>
      </c>
      <c r="F13" t="s">
        <v>16</v>
      </c>
      <c r="G13" s="10">
        <v>4.6527777777777782E-3</v>
      </c>
      <c r="H13" s="10">
        <v>1.4710648148148148E-2</v>
      </c>
      <c r="I13" s="11">
        <v>1.005787037037037E-2</v>
      </c>
      <c r="J13" s="12" t="s">
        <v>47</v>
      </c>
      <c r="K13" s="8">
        <v>1</v>
      </c>
      <c r="L13" s="8">
        <v>12</v>
      </c>
      <c r="M13" s="8">
        <v>12</v>
      </c>
    </row>
    <row r="14" spans="1:19" x14ac:dyDescent="0.35">
      <c r="A14" s="28">
        <v>121</v>
      </c>
      <c r="B14" t="s">
        <v>48</v>
      </c>
      <c r="C14" t="s">
        <v>49</v>
      </c>
      <c r="D14">
        <v>1996</v>
      </c>
      <c r="E14" t="s">
        <v>50</v>
      </c>
      <c r="F14" t="s">
        <v>16</v>
      </c>
      <c r="G14" s="10">
        <v>1.3912037037036949E-2</v>
      </c>
      <c r="H14" s="10">
        <v>2.4016203703703706E-2</v>
      </c>
      <c r="I14" s="11">
        <v>1.0104166666666758E-2</v>
      </c>
      <c r="J14" s="12" t="s">
        <v>17</v>
      </c>
      <c r="K14" s="8">
        <v>10</v>
      </c>
      <c r="L14" s="8">
        <v>13</v>
      </c>
      <c r="M14" s="8">
        <v>13</v>
      </c>
    </row>
    <row r="15" spans="1:19" x14ac:dyDescent="0.35">
      <c r="A15" s="28">
        <v>103</v>
      </c>
      <c r="B15" t="s">
        <v>51</v>
      </c>
      <c r="C15" t="s">
        <v>52</v>
      </c>
      <c r="D15">
        <v>1972</v>
      </c>
      <c r="E15" t="s">
        <v>53</v>
      </c>
      <c r="F15" t="s">
        <v>16</v>
      </c>
      <c r="G15" s="27">
        <v>1.1828703703703649E-2</v>
      </c>
      <c r="H15" s="27">
        <v>2.2233796296296297E-2</v>
      </c>
      <c r="I15" s="23">
        <v>1.0405092592592648E-2</v>
      </c>
      <c r="J15" s="12" t="s">
        <v>26</v>
      </c>
      <c r="K15" s="18">
        <v>3</v>
      </c>
      <c r="L15" s="18">
        <v>14</v>
      </c>
      <c r="M15" s="18">
        <v>14</v>
      </c>
    </row>
    <row r="16" spans="1:19" x14ac:dyDescent="0.35">
      <c r="A16" s="28">
        <v>67</v>
      </c>
      <c r="B16" t="s">
        <v>54</v>
      </c>
      <c r="C16" t="s">
        <v>14</v>
      </c>
      <c r="D16">
        <v>1975</v>
      </c>
      <c r="E16" t="s">
        <v>55</v>
      </c>
      <c r="F16" t="s">
        <v>16</v>
      </c>
      <c r="G16" s="10">
        <v>7.6620370370370384E-3</v>
      </c>
      <c r="H16" s="10">
        <v>1.8090277777777778E-2</v>
      </c>
      <c r="I16" s="11">
        <v>1.042824074074074E-2</v>
      </c>
      <c r="J16" s="12" t="s">
        <v>26</v>
      </c>
      <c r="K16" s="8">
        <v>4</v>
      </c>
      <c r="L16" s="8">
        <v>15</v>
      </c>
      <c r="M16" s="8">
        <v>15</v>
      </c>
    </row>
    <row r="17" spans="1:13" x14ac:dyDescent="0.35">
      <c r="A17" s="28">
        <v>50</v>
      </c>
      <c r="B17" t="s">
        <v>56</v>
      </c>
      <c r="C17" t="s">
        <v>57</v>
      </c>
      <c r="D17">
        <v>1982</v>
      </c>
      <c r="E17" t="s">
        <v>58</v>
      </c>
      <c r="F17" t="s">
        <v>16</v>
      </c>
      <c r="G17" s="10">
        <v>5.6944444444444482E-3</v>
      </c>
      <c r="H17" s="10">
        <v>1.6134259259259261E-2</v>
      </c>
      <c r="I17" s="11">
        <v>1.0439814814814813E-2</v>
      </c>
      <c r="J17" s="12" t="s">
        <v>17</v>
      </c>
      <c r="K17" s="8">
        <v>11</v>
      </c>
      <c r="L17" s="8">
        <v>16</v>
      </c>
      <c r="M17" s="8">
        <v>16</v>
      </c>
    </row>
    <row r="18" spans="1:13" x14ac:dyDescent="0.35">
      <c r="A18" s="28">
        <v>22</v>
      </c>
      <c r="B18" t="s">
        <v>59</v>
      </c>
      <c r="C18" t="s">
        <v>19</v>
      </c>
      <c r="D18">
        <v>1965</v>
      </c>
      <c r="E18" t="s">
        <v>60</v>
      </c>
      <c r="F18" t="s">
        <v>16</v>
      </c>
      <c r="G18" s="10">
        <v>2.4537037037037079E-3</v>
      </c>
      <c r="H18" s="10">
        <v>1.2962962962962963E-2</v>
      </c>
      <c r="I18" s="11">
        <v>1.0509259259259255E-2</v>
      </c>
      <c r="J18" s="12" t="s">
        <v>61</v>
      </c>
      <c r="K18" s="8">
        <v>1</v>
      </c>
      <c r="L18" s="8">
        <v>17</v>
      </c>
      <c r="M18" s="8">
        <v>17</v>
      </c>
    </row>
    <row r="19" spans="1:13" x14ac:dyDescent="0.35">
      <c r="A19" s="28">
        <v>36</v>
      </c>
      <c r="B19" t="s">
        <v>62</v>
      </c>
      <c r="C19" t="s">
        <v>63</v>
      </c>
      <c r="D19">
        <v>1991</v>
      </c>
      <c r="E19" t="s">
        <v>64</v>
      </c>
      <c r="F19" t="s">
        <v>16</v>
      </c>
      <c r="G19" s="10">
        <v>4.074074074074078E-3</v>
      </c>
      <c r="H19" s="10">
        <v>1.4745370370370372E-2</v>
      </c>
      <c r="I19" s="11">
        <v>1.0671296296296293E-2</v>
      </c>
      <c r="J19" s="12" t="s">
        <v>17</v>
      </c>
      <c r="K19" s="8">
        <v>12</v>
      </c>
      <c r="L19" s="8">
        <v>18</v>
      </c>
      <c r="M19" s="8">
        <v>18</v>
      </c>
    </row>
    <row r="20" spans="1:13" x14ac:dyDescent="0.35">
      <c r="A20" s="28">
        <v>62</v>
      </c>
      <c r="B20" t="s">
        <v>65</v>
      </c>
      <c r="C20" t="s">
        <v>14</v>
      </c>
      <c r="D20">
        <v>1964</v>
      </c>
      <c r="E20" t="s">
        <v>66</v>
      </c>
      <c r="F20" t="s">
        <v>16</v>
      </c>
      <c r="G20" s="10">
        <v>7.0833333333333278E-3</v>
      </c>
      <c r="H20" s="10">
        <v>1.7824074074074076E-2</v>
      </c>
      <c r="I20" s="11">
        <v>1.0740740740740749E-2</v>
      </c>
      <c r="J20" s="12" t="s">
        <v>61</v>
      </c>
      <c r="K20" s="8">
        <v>2</v>
      </c>
      <c r="L20" s="8">
        <v>19</v>
      </c>
      <c r="M20" s="8">
        <v>19</v>
      </c>
    </row>
    <row r="21" spans="1:13" x14ac:dyDescent="0.35">
      <c r="A21" s="28">
        <v>112</v>
      </c>
      <c r="B21" t="s">
        <v>67</v>
      </c>
      <c r="C21" t="s">
        <v>19</v>
      </c>
      <c r="D21">
        <v>1985</v>
      </c>
      <c r="E21" t="s">
        <v>68</v>
      </c>
      <c r="F21" t="s">
        <v>16</v>
      </c>
      <c r="G21" s="10">
        <v>1.287037037037035E-2</v>
      </c>
      <c r="H21" s="10">
        <v>2.3622685185185188E-2</v>
      </c>
      <c r="I21" s="11">
        <v>1.0752314814814838E-2</v>
      </c>
      <c r="J21" s="12" t="s">
        <v>17</v>
      </c>
      <c r="K21" s="8">
        <v>13</v>
      </c>
      <c r="L21" s="8">
        <v>20</v>
      </c>
      <c r="M21" s="8">
        <v>20</v>
      </c>
    </row>
    <row r="22" spans="1:13" x14ac:dyDescent="0.35">
      <c r="A22" s="28">
        <v>28</v>
      </c>
      <c r="B22" t="s">
        <v>69</v>
      </c>
      <c r="C22" t="s">
        <v>70</v>
      </c>
      <c r="D22">
        <v>1971</v>
      </c>
      <c r="E22" t="s">
        <v>71</v>
      </c>
      <c r="F22" t="s">
        <v>16</v>
      </c>
      <c r="G22" s="10">
        <v>3.1481481481481482E-3</v>
      </c>
      <c r="H22" s="10">
        <v>1.3935185185185184E-2</v>
      </c>
      <c r="I22" s="11">
        <v>1.0787037037037036E-2</v>
      </c>
      <c r="J22" s="12" t="s">
        <v>26</v>
      </c>
      <c r="K22" s="8">
        <v>5</v>
      </c>
      <c r="L22" s="8">
        <v>21</v>
      </c>
      <c r="M22" s="8">
        <v>21</v>
      </c>
    </row>
    <row r="23" spans="1:13" x14ac:dyDescent="0.35">
      <c r="A23" s="28">
        <v>97</v>
      </c>
      <c r="B23" t="s">
        <v>72</v>
      </c>
      <c r="C23" t="s">
        <v>73</v>
      </c>
      <c r="D23">
        <v>1985</v>
      </c>
      <c r="E23" t="s">
        <v>74</v>
      </c>
      <c r="F23" t="s">
        <v>16</v>
      </c>
      <c r="G23" s="10">
        <v>1.1134259259259248E-2</v>
      </c>
      <c r="H23" s="10">
        <v>2.1956018518518517E-2</v>
      </c>
      <c r="I23" s="11">
        <v>1.0821759259259269E-2</v>
      </c>
      <c r="J23" s="12" t="s">
        <v>17</v>
      </c>
      <c r="K23" s="8">
        <v>14</v>
      </c>
      <c r="L23" s="8">
        <v>22</v>
      </c>
      <c r="M23" s="8">
        <v>22</v>
      </c>
    </row>
    <row r="24" spans="1:13" x14ac:dyDescent="0.35">
      <c r="A24" s="28">
        <v>2</v>
      </c>
      <c r="B24" t="s">
        <v>75</v>
      </c>
      <c r="C24" t="s">
        <v>76</v>
      </c>
      <c r="D24">
        <v>1966</v>
      </c>
      <c r="E24" t="s">
        <v>77</v>
      </c>
      <c r="F24" t="s">
        <v>16</v>
      </c>
      <c r="G24" s="10">
        <v>1.1574074074074073E-4</v>
      </c>
      <c r="H24" s="10">
        <v>1.0949074074074075E-2</v>
      </c>
      <c r="I24" s="11">
        <v>1.0833333333333334E-2</v>
      </c>
      <c r="J24" s="12" t="s">
        <v>61</v>
      </c>
      <c r="K24" s="8">
        <v>3</v>
      </c>
      <c r="L24" s="8">
        <v>23</v>
      </c>
      <c r="M24" s="8">
        <v>23</v>
      </c>
    </row>
    <row r="25" spans="1:13" x14ac:dyDescent="0.35">
      <c r="A25" s="28">
        <v>126</v>
      </c>
      <c r="B25" t="s">
        <v>78</v>
      </c>
      <c r="C25" t="s">
        <v>35</v>
      </c>
      <c r="D25">
        <v>1979</v>
      </c>
      <c r="E25" t="s">
        <v>79</v>
      </c>
      <c r="F25" t="s">
        <v>16</v>
      </c>
      <c r="G25" s="10">
        <v>1.449074074074065E-2</v>
      </c>
      <c r="H25" s="10">
        <v>2.5474537037037035E-2</v>
      </c>
      <c r="I25" s="11">
        <v>1.0983796296296386E-2</v>
      </c>
      <c r="J25" s="12" t="s">
        <v>26</v>
      </c>
      <c r="K25" s="8">
        <v>6</v>
      </c>
      <c r="L25" s="8">
        <v>24</v>
      </c>
      <c r="M25" s="8">
        <v>24</v>
      </c>
    </row>
    <row r="26" spans="1:13" x14ac:dyDescent="0.35">
      <c r="A26" s="28">
        <v>24</v>
      </c>
      <c r="B26" t="s">
        <v>56</v>
      </c>
      <c r="C26" t="s">
        <v>80</v>
      </c>
      <c r="D26">
        <v>1970</v>
      </c>
      <c r="E26" t="s">
        <v>81</v>
      </c>
      <c r="F26" t="s">
        <v>16</v>
      </c>
      <c r="G26" s="10">
        <v>2.685185185185188E-3</v>
      </c>
      <c r="H26" s="10">
        <v>1.3680555555555555E-2</v>
      </c>
      <c r="I26" s="11">
        <v>1.0995370370370367E-2</v>
      </c>
      <c r="J26" s="12" t="s">
        <v>26</v>
      </c>
      <c r="K26" s="8">
        <v>7</v>
      </c>
      <c r="L26" s="8">
        <v>25</v>
      </c>
      <c r="M26" s="8">
        <v>25</v>
      </c>
    </row>
    <row r="27" spans="1:13" x14ac:dyDescent="0.35">
      <c r="A27" s="28">
        <v>116</v>
      </c>
      <c r="B27" t="s">
        <v>82</v>
      </c>
      <c r="C27" t="s">
        <v>49</v>
      </c>
      <c r="D27">
        <v>1982</v>
      </c>
      <c r="E27" t="s">
        <v>83</v>
      </c>
      <c r="F27" t="s">
        <v>16</v>
      </c>
      <c r="G27" s="10">
        <v>1.3333333333333348E-2</v>
      </c>
      <c r="H27" s="10">
        <v>2.4351851851851857E-2</v>
      </c>
      <c r="I27" s="11">
        <v>1.1018518518518509E-2</v>
      </c>
      <c r="J27" s="12" t="s">
        <v>17</v>
      </c>
      <c r="K27" s="8">
        <v>15</v>
      </c>
      <c r="L27" s="8">
        <v>26</v>
      </c>
      <c r="M27" s="8">
        <v>26</v>
      </c>
    </row>
    <row r="28" spans="1:13" x14ac:dyDescent="0.35">
      <c r="A28" s="28">
        <v>108</v>
      </c>
      <c r="B28" t="s">
        <v>84</v>
      </c>
      <c r="C28" t="s">
        <v>85</v>
      </c>
      <c r="D28">
        <v>1963</v>
      </c>
      <c r="E28" t="s">
        <v>86</v>
      </c>
      <c r="F28" t="s">
        <v>16</v>
      </c>
      <c r="G28" s="10">
        <v>1.240740740740735E-2</v>
      </c>
      <c r="H28" s="10">
        <v>2.344907407407407E-2</v>
      </c>
      <c r="I28" s="11">
        <v>1.104166666666672E-2</v>
      </c>
      <c r="J28" s="12" t="s">
        <v>61</v>
      </c>
      <c r="K28" s="8">
        <v>4</v>
      </c>
      <c r="L28" s="8">
        <v>27</v>
      </c>
      <c r="M28" s="8">
        <v>27</v>
      </c>
    </row>
    <row r="29" spans="1:13" x14ac:dyDescent="0.35">
      <c r="A29" s="28">
        <v>113</v>
      </c>
      <c r="B29" t="s">
        <v>87</v>
      </c>
      <c r="C29" t="s">
        <v>88</v>
      </c>
      <c r="D29">
        <v>1984</v>
      </c>
      <c r="E29" t="s">
        <v>89</v>
      </c>
      <c r="F29" t="s">
        <v>16</v>
      </c>
      <c r="G29" s="10">
        <v>1.2986111111111049E-2</v>
      </c>
      <c r="H29" s="10">
        <v>2.4027777777777776E-2</v>
      </c>
      <c r="I29" s="11">
        <v>1.1041666666666727E-2</v>
      </c>
      <c r="J29" s="12" t="s">
        <v>17</v>
      </c>
      <c r="K29" s="8">
        <v>16</v>
      </c>
      <c r="L29" s="8">
        <v>27</v>
      </c>
      <c r="M29" s="8">
        <v>28</v>
      </c>
    </row>
    <row r="30" spans="1:13" x14ac:dyDescent="0.35">
      <c r="A30" s="28">
        <v>63</v>
      </c>
      <c r="B30" t="s">
        <v>90</v>
      </c>
      <c r="C30" t="s">
        <v>14</v>
      </c>
      <c r="D30">
        <v>1962</v>
      </c>
      <c r="E30" t="s">
        <v>91</v>
      </c>
      <c r="F30" t="s">
        <v>16</v>
      </c>
      <c r="G30" s="10">
        <v>7.1990740740740782E-3</v>
      </c>
      <c r="H30" s="10">
        <v>1.8252314814814815E-2</v>
      </c>
      <c r="I30" s="11">
        <v>1.1053240740740737E-2</v>
      </c>
      <c r="J30" s="12" t="s">
        <v>61</v>
      </c>
      <c r="K30" s="8">
        <v>5</v>
      </c>
      <c r="L30" s="8">
        <v>29</v>
      </c>
      <c r="M30" s="8">
        <v>29</v>
      </c>
    </row>
    <row r="31" spans="1:13" x14ac:dyDescent="0.35">
      <c r="A31" s="28">
        <v>85</v>
      </c>
      <c r="B31" t="s">
        <v>92</v>
      </c>
      <c r="C31" t="s">
        <v>93</v>
      </c>
      <c r="D31">
        <v>1958</v>
      </c>
      <c r="E31" t="s">
        <v>94</v>
      </c>
      <c r="F31" t="s">
        <v>16</v>
      </c>
      <c r="G31" s="10">
        <v>9.7453703703703192E-3</v>
      </c>
      <c r="H31" s="10">
        <v>2.0833333333333332E-2</v>
      </c>
      <c r="I31" s="11">
        <v>1.1087962962963013E-2</v>
      </c>
      <c r="J31" s="12" t="s">
        <v>95</v>
      </c>
      <c r="K31" s="8">
        <v>1</v>
      </c>
      <c r="L31" s="8">
        <v>30</v>
      </c>
      <c r="M31" s="8">
        <v>30</v>
      </c>
    </row>
    <row r="32" spans="1:13" x14ac:dyDescent="0.35">
      <c r="A32" s="28">
        <v>98</v>
      </c>
      <c r="B32" t="s">
        <v>96</v>
      </c>
      <c r="C32" t="s">
        <v>35</v>
      </c>
      <c r="D32">
        <v>1985</v>
      </c>
      <c r="E32" t="s">
        <v>97</v>
      </c>
      <c r="F32" t="s">
        <v>16</v>
      </c>
      <c r="G32" s="10">
        <v>1.1249999999999949E-2</v>
      </c>
      <c r="H32" s="10">
        <v>2.2372685185185186E-2</v>
      </c>
      <c r="I32" s="11">
        <v>1.1122685185185237E-2</v>
      </c>
      <c r="J32" s="12" t="s">
        <v>17</v>
      </c>
      <c r="K32" s="8">
        <v>17</v>
      </c>
      <c r="L32" s="8">
        <v>31</v>
      </c>
      <c r="M32" s="8">
        <v>31</v>
      </c>
    </row>
    <row r="33" spans="1:13" x14ac:dyDescent="0.35">
      <c r="A33" s="28">
        <v>54</v>
      </c>
      <c r="B33" t="s">
        <v>98</v>
      </c>
      <c r="C33" t="s">
        <v>99</v>
      </c>
      <c r="D33">
        <v>1986</v>
      </c>
      <c r="E33" t="s">
        <v>100</v>
      </c>
      <c r="F33" t="s">
        <v>16</v>
      </c>
      <c r="G33" s="10">
        <v>6.1574074074074083E-3</v>
      </c>
      <c r="H33" s="10">
        <v>1.7291666666666667E-2</v>
      </c>
      <c r="I33" s="11">
        <v>1.1134259259259259E-2</v>
      </c>
      <c r="J33" s="12" t="s">
        <v>17</v>
      </c>
      <c r="K33" s="8">
        <v>18</v>
      </c>
      <c r="L33" s="8">
        <v>32</v>
      </c>
      <c r="M33" s="8">
        <v>32</v>
      </c>
    </row>
    <row r="34" spans="1:13" x14ac:dyDescent="0.35">
      <c r="A34" s="28">
        <v>82</v>
      </c>
      <c r="B34" t="s">
        <v>101</v>
      </c>
      <c r="C34" t="s">
        <v>102</v>
      </c>
      <c r="D34">
        <v>2002</v>
      </c>
      <c r="E34" t="s">
        <v>103</v>
      </c>
      <c r="F34" t="s">
        <v>104</v>
      </c>
      <c r="G34" s="10">
        <v>9.3981481481481485E-3</v>
      </c>
      <c r="H34" s="10">
        <v>2.0682870370370372E-2</v>
      </c>
      <c r="I34" s="11">
        <v>1.1284722222222224E-2</v>
      </c>
      <c r="J34" s="12" t="s">
        <v>105</v>
      </c>
      <c r="K34" s="8">
        <v>1</v>
      </c>
      <c r="L34" s="8">
        <v>1</v>
      </c>
      <c r="M34" s="8">
        <v>33</v>
      </c>
    </row>
    <row r="35" spans="1:13" x14ac:dyDescent="0.35">
      <c r="A35" s="28">
        <v>55</v>
      </c>
      <c r="B35" t="s">
        <v>106</v>
      </c>
      <c r="C35" t="s">
        <v>45</v>
      </c>
      <c r="D35">
        <v>1962</v>
      </c>
      <c r="E35" t="s">
        <v>107</v>
      </c>
      <c r="F35" t="s">
        <v>16</v>
      </c>
      <c r="G35" s="10">
        <v>6.2731481481481484E-3</v>
      </c>
      <c r="H35" s="10">
        <v>1.7569444444444447E-2</v>
      </c>
      <c r="I35" s="11">
        <v>1.1296296296296297E-2</v>
      </c>
      <c r="J35" s="12" t="s">
        <v>61</v>
      </c>
      <c r="K35" s="8">
        <v>6</v>
      </c>
      <c r="L35" s="8">
        <v>33</v>
      </c>
      <c r="M35" s="8">
        <v>34</v>
      </c>
    </row>
    <row r="36" spans="1:13" x14ac:dyDescent="0.35">
      <c r="A36" s="28">
        <v>107</v>
      </c>
      <c r="B36" t="s">
        <v>108</v>
      </c>
      <c r="C36" t="s">
        <v>109</v>
      </c>
      <c r="D36">
        <v>1957</v>
      </c>
      <c r="E36" t="s">
        <v>110</v>
      </c>
      <c r="F36" t="s">
        <v>16</v>
      </c>
      <c r="G36" s="10">
        <v>1.2291666666666649E-2</v>
      </c>
      <c r="H36" s="10">
        <v>2.3587962962962963E-2</v>
      </c>
      <c r="I36" s="11">
        <v>1.1296296296296315E-2</v>
      </c>
      <c r="J36" s="12" t="s">
        <v>95</v>
      </c>
      <c r="K36" s="8">
        <v>2</v>
      </c>
      <c r="L36" s="8">
        <v>33</v>
      </c>
      <c r="M36" s="8">
        <v>35</v>
      </c>
    </row>
    <row r="37" spans="1:13" x14ac:dyDescent="0.35">
      <c r="A37" s="28">
        <v>46</v>
      </c>
      <c r="B37" t="s">
        <v>111</v>
      </c>
      <c r="C37" t="s">
        <v>85</v>
      </c>
      <c r="D37">
        <v>1984</v>
      </c>
      <c r="E37" t="s">
        <v>112</v>
      </c>
      <c r="F37" t="s">
        <v>16</v>
      </c>
      <c r="G37" s="10">
        <v>5.2314814814814776E-3</v>
      </c>
      <c r="H37" s="10">
        <v>1.653935185185185E-2</v>
      </c>
      <c r="I37" s="11">
        <v>1.1307870370370373E-2</v>
      </c>
      <c r="J37" s="12" t="s">
        <v>17</v>
      </c>
      <c r="K37" s="8">
        <v>19</v>
      </c>
      <c r="L37" s="8">
        <v>35</v>
      </c>
      <c r="M37" s="8">
        <v>36</v>
      </c>
    </row>
    <row r="38" spans="1:13" x14ac:dyDescent="0.35">
      <c r="A38" s="28">
        <v>106</v>
      </c>
      <c r="B38" t="s">
        <v>113</v>
      </c>
      <c r="C38" t="s">
        <v>49</v>
      </c>
      <c r="D38">
        <v>1985</v>
      </c>
      <c r="E38" t="s">
        <v>114</v>
      </c>
      <c r="F38" t="s">
        <v>16</v>
      </c>
      <c r="G38" s="10">
        <v>1.2175925925925949E-2</v>
      </c>
      <c r="H38" s="10">
        <v>2.3564814814814813E-2</v>
      </c>
      <c r="I38" s="11">
        <v>1.1388888888888863E-2</v>
      </c>
      <c r="J38" s="12" t="s">
        <v>17</v>
      </c>
      <c r="K38" s="8">
        <v>20</v>
      </c>
      <c r="L38" s="8">
        <v>36</v>
      </c>
      <c r="M38" s="8">
        <v>37</v>
      </c>
    </row>
    <row r="39" spans="1:13" x14ac:dyDescent="0.35">
      <c r="A39" s="28">
        <v>72</v>
      </c>
      <c r="B39" t="s">
        <v>115</v>
      </c>
      <c r="C39" t="s">
        <v>116</v>
      </c>
      <c r="D39">
        <v>1983</v>
      </c>
      <c r="E39" t="s">
        <v>117</v>
      </c>
      <c r="F39" t="s">
        <v>104</v>
      </c>
      <c r="G39" s="10">
        <v>8.2407407407407395E-3</v>
      </c>
      <c r="H39" s="10">
        <v>1.9664351851851853E-2</v>
      </c>
      <c r="I39" s="11">
        <v>1.1423611111111114E-2</v>
      </c>
      <c r="J39" s="12" t="s">
        <v>118</v>
      </c>
      <c r="K39" s="8">
        <v>1</v>
      </c>
      <c r="L39" s="8">
        <v>2</v>
      </c>
      <c r="M39" s="8">
        <v>38</v>
      </c>
    </row>
    <row r="40" spans="1:13" x14ac:dyDescent="0.35">
      <c r="A40" s="28">
        <v>51</v>
      </c>
      <c r="B40" t="s">
        <v>119</v>
      </c>
      <c r="C40" t="s">
        <v>120</v>
      </c>
      <c r="D40">
        <v>1960</v>
      </c>
      <c r="E40" t="s">
        <v>121</v>
      </c>
      <c r="F40" t="s">
        <v>16</v>
      </c>
      <c r="G40" s="10">
        <v>5.8101851851851882E-3</v>
      </c>
      <c r="H40" s="10">
        <v>1.726851851851852E-2</v>
      </c>
      <c r="I40" s="11">
        <v>1.1458333333333331E-2</v>
      </c>
      <c r="J40" s="12" t="s">
        <v>61</v>
      </c>
      <c r="K40" s="8">
        <v>7</v>
      </c>
      <c r="L40" s="8">
        <v>37</v>
      </c>
      <c r="M40" s="8">
        <v>39</v>
      </c>
    </row>
    <row r="41" spans="1:13" x14ac:dyDescent="0.35">
      <c r="A41" s="28">
        <v>71</v>
      </c>
      <c r="B41" t="s">
        <v>122</v>
      </c>
      <c r="C41" t="s">
        <v>123</v>
      </c>
      <c r="D41">
        <v>1984</v>
      </c>
      <c r="E41" t="s">
        <v>124</v>
      </c>
      <c r="F41" t="s">
        <v>16</v>
      </c>
      <c r="G41" s="10">
        <v>8.1249999999999985E-3</v>
      </c>
      <c r="H41" s="10">
        <v>1.9583333333333331E-2</v>
      </c>
      <c r="I41" s="11">
        <v>1.1458333333333333E-2</v>
      </c>
      <c r="J41" s="12" t="s">
        <v>17</v>
      </c>
      <c r="K41" s="8">
        <v>21</v>
      </c>
      <c r="L41" s="8">
        <v>37</v>
      </c>
      <c r="M41" s="8">
        <v>40</v>
      </c>
    </row>
    <row r="42" spans="1:13" x14ac:dyDescent="0.35">
      <c r="A42" s="28">
        <v>19</v>
      </c>
      <c r="B42" t="s">
        <v>125</v>
      </c>
      <c r="C42" t="s">
        <v>80</v>
      </c>
      <c r="D42">
        <v>1963</v>
      </c>
      <c r="E42" t="s">
        <v>126</v>
      </c>
      <c r="F42" t="s">
        <v>16</v>
      </c>
      <c r="G42" s="10">
        <v>2.1064814814814778E-3</v>
      </c>
      <c r="H42" s="10">
        <v>1.3622685185185184E-2</v>
      </c>
      <c r="I42" s="11">
        <v>1.1516203703703706E-2</v>
      </c>
      <c r="J42" s="12" t="s">
        <v>61</v>
      </c>
      <c r="K42" s="8">
        <v>8</v>
      </c>
      <c r="L42" s="8">
        <v>39</v>
      </c>
      <c r="M42" s="8">
        <v>41</v>
      </c>
    </row>
    <row r="43" spans="1:13" x14ac:dyDescent="0.35">
      <c r="A43" s="28">
        <v>10</v>
      </c>
      <c r="B43" t="s">
        <v>127</v>
      </c>
      <c r="C43" t="s">
        <v>128</v>
      </c>
      <c r="D43">
        <v>1986</v>
      </c>
      <c r="E43" t="s">
        <v>129</v>
      </c>
      <c r="F43" t="s">
        <v>104</v>
      </c>
      <c r="G43" s="10">
        <v>1.0648148148148181E-3</v>
      </c>
      <c r="H43" s="10">
        <v>1.2777777777777777E-2</v>
      </c>
      <c r="I43" s="11">
        <v>1.1712962962962958E-2</v>
      </c>
      <c r="J43" s="12" t="s">
        <v>130</v>
      </c>
      <c r="K43" s="8">
        <v>1</v>
      </c>
      <c r="L43" s="8">
        <v>3</v>
      </c>
      <c r="M43" s="8">
        <v>42</v>
      </c>
    </row>
    <row r="44" spans="1:13" x14ac:dyDescent="0.35">
      <c r="A44" s="28">
        <v>117</v>
      </c>
      <c r="B44" t="s">
        <v>131</v>
      </c>
      <c r="C44" t="s">
        <v>132</v>
      </c>
      <c r="D44">
        <v>1967</v>
      </c>
      <c r="E44" t="s">
        <v>133</v>
      </c>
      <c r="F44" t="s">
        <v>16</v>
      </c>
      <c r="G44" s="10">
        <v>1.3449074074074049E-2</v>
      </c>
      <c r="H44" s="10">
        <v>2.5231481481481483E-2</v>
      </c>
      <c r="I44" s="11">
        <v>1.1782407407407434E-2</v>
      </c>
      <c r="J44" s="12" t="s">
        <v>61</v>
      </c>
      <c r="K44" s="8">
        <v>9</v>
      </c>
      <c r="L44" s="8">
        <v>40</v>
      </c>
      <c r="M44" s="8">
        <v>43</v>
      </c>
    </row>
    <row r="45" spans="1:13" x14ac:dyDescent="0.35">
      <c r="A45" s="28">
        <v>40</v>
      </c>
      <c r="B45" t="s">
        <v>134</v>
      </c>
      <c r="C45" t="s">
        <v>35</v>
      </c>
      <c r="D45">
        <v>1963</v>
      </c>
      <c r="E45" t="s">
        <v>135</v>
      </c>
      <c r="F45" t="s">
        <v>16</v>
      </c>
      <c r="G45" s="10">
        <v>4.5370370370370382E-3</v>
      </c>
      <c r="H45" s="10">
        <v>1.6342592592592593E-2</v>
      </c>
      <c r="I45" s="11">
        <v>1.1805555555555555E-2</v>
      </c>
      <c r="J45" s="12" t="s">
        <v>61</v>
      </c>
      <c r="K45" s="8">
        <v>10</v>
      </c>
      <c r="L45" s="8">
        <v>41</v>
      </c>
      <c r="M45" s="8">
        <v>44</v>
      </c>
    </row>
    <row r="46" spans="1:13" x14ac:dyDescent="0.35">
      <c r="A46" s="28">
        <v>90</v>
      </c>
      <c r="B46" t="s">
        <v>136</v>
      </c>
      <c r="C46" t="s">
        <v>137</v>
      </c>
      <c r="D46">
        <v>2002</v>
      </c>
      <c r="E46" t="s">
        <v>138</v>
      </c>
      <c r="F46" t="s">
        <v>104</v>
      </c>
      <c r="G46" s="10">
        <v>1.0324074074074048E-2</v>
      </c>
      <c r="H46" s="10">
        <v>2.2152777777777775E-2</v>
      </c>
      <c r="I46" s="11">
        <v>1.1828703703703727E-2</v>
      </c>
      <c r="J46" s="12" t="s">
        <v>105</v>
      </c>
      <c r="K46" s="8">
        <v>2</v>
      </c>
      <c r="L46" s="8">
        <v>4</v>
      </c>
      <c r="M46" s="8">
        <v>45</v>
      </c>
    </row>
    <row r="47" spans="1:13" x14ac:dyDescent="0.35">
      <c r="A47" s="17">
        <v>91</v>
      </c>
      <c r="B47" s="17" t="s">
        <v>139</v>
      </c>
      <c r="C47" s="17" t="s">
        <v>85</v>
      </c>
      <c r="D47" s="18">
        <v>1987</v>
      </c>
      <c r="E47" s="17" t="s">
        <v>140</v>
      </c>
      <c r="F47" s="19" t="s">
        <v>16</v>
      </c>
      <c r="G47" s="21">
        <v>1.0439814814814749E-2</v>
      </c>
      <c r="H47" s="21">
        <v>2.2337962962962962E-2</v>
      </c>
      <c r="I47" s="23">
        <v>1.1898148148148213E-2</v>
      </c>
      <c r="J47" s="12" t="s">
        <v>17</v>
      </c>
      <c r="K47" s="24">
        <v>22</v>
      </c>
      <c r="L47" s="24">
        <v>42</v>
      </c>
      <c r="M47" s="24">
        <v>46</v>
      </c>
    </row>
    <row r="48" spans="1:13" x14ac:dyDescent="0.35">
      <c r="A48" s="28">
        <v>104</v>
      </c>
      <c r="B48" t="s">
        <v>141</v>
      </c>
      <c r="C48" t="s">
        <v>142</v>
      </c>
      <c r="D48">
        <v>1966</v>
      </c>
      <c r="E48" t="s">
        <v>143</v>
      </c>
      <c r="F48" t="s">
        <v>16</v>
      </c>
      <c r="G48" s="10">
        <v>1.1944444444444448E-2</v>
      </c>
      <c r="H48" s="10">
        <v>2.388888888888889E-2</v>
      </c>
      <c r="I48" s="11">
        <v>1.1944444444444442E-2</v>
      </c>
      <c r="J48" s="12" t="s">
        <v>61</v>
      </c>
      <c r="K48" s="8">
        <v>11</v>
      </c>
      <c r="L48" s="8">
        <v>43</v>
      </c>
      <c r="M48" s="8">
        <v>47</v>
      </c>
    </row>
    <row r="49" spans="1:13" x14ac:dyDescent="0.35">
      <c r="A49" s="28">
        <v>111</v>
      </c>
      <c r="B49" t="s">
        <v>144</v>
      </c>
      <c r="C49" t="s">
        <v>19</v>
      </c>
      <c r="D49">
        <v>1965</v>
      </c>
      <c r="E49" t="s">
        <v>145</v>
      </c>
      <c r="F49" t="s">
        <v>16</v>
      </c>
      <c r="G49" s="10">
        <v>1.2754629629629649E-2</v>
      </c>
      <c r="H49" s="10">
        <v>2.4722222222222225E-2</v>
      </c>
      <c r="I49" s="11">
        <v>1.1967592592592577E-2</v>
      </c>
      <c r="J49" s="12" t="s">
        <v>61</v>
      </c>
      <c r="K49" s="8">
        <v>12</v>
      </c>
      <c r="L49" s="8">
        <v>44</v>
      </c>
      <c r="M49" s="8">
        <v>48</v>
      </c>
    </row>
    <row r="50" spans="1:13" x14ac:dyDescent="0.35">
      <c r="A50" s="28">
        <v>101</v>
      </c>
      <c r="B50" t="s">
        <v>146</v>
      </c>
      <c r="C50" t="s">
        <v>76</v>
      </c>
      <c r="D50">
        <v>1976</v>
      </c>
      <c r="E50" t="s">
        <v>147</v>
      </c>
      <c r="F50" t="s">
        <v>16</v>
      </c>
      <c r="G50" s="10">
        <v>1.1597222222222248E-2</v>
      </c>
      <c r="H50" s="10">
        <v>2.359953703703704E-2</v>
      </c>
      <c r="I50" s="11">
        <v>1.2002314814814792E-2</v>
      </c>
      <c r="J50" s="12" t="s">
        <v>26</v>
      </c>
      <c r="K50" s="8">
        <v>8</v>
      </c>
      <c r="L50" s="8">
        <v>45</v>
      </c>
      <c r="M50" s="8">
        <v>49</v>
      </c>
    </row>
    <row r="51" spans="1:13" x14ac:dyDescent="0.35">
      <c r="A51" s="28">
        <v>23</v>
      </c>
      <c r="B51" t="s">
        <v>148</v>
      </c>
      <c r="C51" t="s">
        <v>149</v>
      </c>
      <c r="D51">
        <v>2006</v>
      </c>
      <c r="E51" t="s">
        <v>150</v>
      </c>
      <c r="F51" t="s">
        <v>16</v>
      </c>
      <c r="G51" s="10">
        <v>2.569444444444448E-3</v>
      </c>
      <c r="H51" s="10">
        <v>1.4618055555555556E-2</v>
      </c>
      <c r="I51" s="11">
        <v>1.2048611111111107E-2</v>
      </c>
      <c r="J51" s="12" t="s">
        <v>47</v>
      </c>
      <c r="K51" s="8">
        <v>2</v>
      </c>
      <c r="L51" s="8">
        <v>46</v>
      </c>
      <c r="M51" s="8">
        <v>50</v>
      </c>
    </row>
    <row r="52" spans="1:13" x14ac:dyDescent="0.35">
      <c r="A52" s="28">
        <v>47</v>
      </c>
      <c r="B52" t="s">
        <v>151</v>
      </c>
      <c r="C52" t="s">
        <v>152</v>
      </c>
      <c r="D52">
        <v>1990</v>
      </c>
      <c r="E52" t="s">
        <v>153</v>
      </c>
      <c r="F52" t="s">
        <v>104</v>
      </c>
      <c r="G52" s="10">
        <v>5.3472222222222176E-3</v>
      </c>
      <c r="H52" s="10">
        <v>1.7476851851851851E-2</v>
      </c>
      <c r="I52" s="11">
        <v>1.2129629629629633E-2</v>
      </c>
      <c r="J52" s="12" t="s">
        <v>130</v>
      </c>
      <c r="K52" s="8">
        <v>2</v>
      </c>
      <c r="L52" s="8">
        <v>5</v>
      </c>
      <c r="M52" s="8">
        <v>51</v>
      </c>
    </row>
    <row r="53" spans="1:13" x14ac:dyDescent="0.35">
      <c r="A53" s="28">
        <v>99</v>
      </c>
      <c r="B53" t="s">
        <v>154</v>
      </c>
      <c r="C53" t="s">
        <v>155</v>
      </c>
      <c r="D53">
        <v>1980</v>
      </c>
      <c r="E53" t="s">
        <v>81</v>
      </c>
      <c r="F53" t="s">
        <v>16</v>
      </c>
      <c r="G53" s="10">
        <v>1.1365740740740749E-2</v>
      </c>
      <c r="H53" s="10">
        <v>2.3530092592592592E-2</v>
      </c>
      <c r="I53" s="11">
        <v>1.2164351851851843E-2</v>
      </c>
      <c r="J53" s="12" t="s">
        <v>17</v>
      </c>
      <c r="K53" s="8">
        <v>23</v>
      </c>
      <c r="L53" s="8">
        <v>47</v>
      </c>
      <c r="M53" s="8">
        <v>52</v>
      </c>
    </row>
    <row r="54" spans="1:13" x14ac:dyDescent="0.35">
      <c r="A54" s="28">
        <v>25</v>
      </c>
      <c r="B54" t="s">
        <v>156</v>
      </c>
      <c r="C54" t="s">
        <v>157</v>
      </c>
      <c r="D54">
        <v>1980</v>
      </c>
      <c r="E54" t="s">
        <v>158</v>
      </c>
      <c r="F54" t="s">
        <v>16</v>
      </c>
      <c r="G54" s="10">
        <v>2.8009259259259281E-3</v>
      </c>
      <c r="H54" s="10">
        <v>1.4976851851851852E-2</v>
      </c>
      <c r="I54" s="11">
        <v>1.2175925925925923E-2</v>
      </c>
      <c r="J54" s="12" t="s">
        <v>17</v>
      </c>
      <c r="K54" s="8">
        <v>24</v>
      </c>
      <c r="L54" s="8">
        <v>48</v>
      </c>
      <c r="M54" s="8">
        <v>53</v>
      </c>
    </row>
    <row r="55" spans="1:13" x14ac:dyDescent="0.35">
      <c r="A55" s="28">
        <v>75</v>
      </c>
      <c r="B55" t="s">
        <v>159</v>
      </c>
      <c r="C55" t="s">
        <v>35</v>
      </c>
      <c r="D55">
        <v>1976</v>
      </c>
      <c r="E55" t="s">
        <v>160</v>
      </c>
      <c r="F55" t="s">
        <v>16</v>
      </c>
      <c r="G55" s="10">
        <v>8.5879629629629587E-3</v>
      </c>
      <c r="H55" s="10">
        <v>2.0775462962962964E-2</v>
      </c>
      <c r="I55" s="11">
        <v>1.2187500000000006E-2</v>
      </c>
      <c r="J55" s="12" t="s">
        <v>26</v>
      </c>
      <c r="K55" s="8">
        <v>9</v>
      </c>
      <c r="L55" s="8">
        <v>49</v>
      </c>
      <c r="M55" s="8">
        <v>54</v>
      </c>
    </row>
    <row r="56" spans="1:13" x14ac:dyDescent="0.35">
      <c r="A56" s="28">
        <v>79</v>
      </c>
      <c r="B56" t="s">
        <v>161</v>
      </c>
      <c r="C56" t="s">
        <v>162</v>
      </c>
      <c r="D56">
        <v>1960</v>
      </c>
      <c r="E56" t="s">
        <v>83</v>
      </c>
      <c r="F56" t="s">
        <v>16</v>
      </c>
      <c r="G56" s="10">
        <v>9.0509259259259293E-3</v>
      </c>
      <c r="H56" s="10">
        <v>2.1307870370370369E-2</v>
      </c>
      <c r="I56" s="11">
        <v>1.225694444444444E-2</v>
      </c>
      <c r="J56" s="12" t="s">
        <v>61</v>
      </c>
      <c r="K56" s="8">
        <v>13</v>
      </c>
      <c r="L56" s="8">
        <v>50</v>
      </c>
      <c r="M56" s="8">
        <v>55</v>
      </c>
    </row>
    <row r="57" spans="1:13" x14ac:dyDescent="0.35">
      <c r="A57" s="28">
        <v>53</v>
      </c>
      <c r="B57" t="s">
        <v>163</v>
      </c>
      <c r="C57" t="s">
        <v>164</v>
      </c>
      <c r="D57">
        <v>1965</v>
      </c>
      <c r="E57" t="s">
        <v>165</v>
      </c>
      <c r="F57" t="s">
        <v>16</v>
      </c>
      <c r="G57" s="10">
        <v>6.0416666666666683E-3</v>
      </c>
      <c r="H57" s="10">
        <v>1.8368055555555554E-2</v>
      </c>
      <c r="I57" s="11">
        <v>1.2326388888888887E-2</v>
      </c>
      <c r="J57" s="12" t="s">
        <v>61</v>
      </c>
      <c r="K57" s="8">
        <v>14</v>
      </c>
      <c r="L57" s="8">
        <v>51</v>
      </c>
      <c r="M57" s="8">
        <v>56</v>
      </c>
    </row>
    <row r="58" spans="1:13" x14ac:dyDescent="0.35">
      <c r="A58" s="28">
        <v>38</v>
      </c>
      <c r="B58" t="s">
        <v>166</v>
      </c>
      <c r="C58" t="s">
        <v>167</v>
      </c>
      <c r="D58">
        <v>1957</v>
      </c>
      <c r="E58" t="s">
        <v>168</v>
      </c>
      <c r="F58" t="s">
        <v>16</v>
      </c>
      <c r="G58" s="10">
        <v>4.3055555555555581E-3</v>
      </c>
      <c r="H58" s="10">
        <v>1.6655092592592593E-2</v>
      </c>
      <c r="I58" s="11">
        <v>1.2349537037037034E-2</v>
      </c>
      <c r="J58" s="12" t="s">
        <v>95</v>
      </c>
      <c r="K58" s="8">
        <v>3</v>
      </c>
      <c r="L58" s="8">
        <v>52</v>
      </c>
      <c r="M58" s="8">
        <v>57</v>
      </c>
    </row>
    <row r="59" spans="1:13" x14ac:dyDescent="0.35">
      <c r="A59" s="28">
        <v>1</v>
      </c>
      <c r="B59" t="s">
        <v>169</v>
      </c>
      <c r="C59" t="s">
        <v>170</v>
      </c>
      <c r="D59">
        <v>1961</v>
      </c>
      <c r="E59" t="s">
        <v>171</v>
      </c>
      <c r="F59" t="s">
        <v>104</v>
      </c>
      <c r="G59" s="10">
        <v>0</v>
      </c>
      <c r="H59" s="10">
        <v>1.238425925925926E-2</v>
      </c>
      <c r="I59" s="11">
        <v>1.238425925925926E-2</v>
      </c>
      <c r="J59" s="12" t="s">
        <v>172</v>
      </c>
      <c r="K59" s="8">
        <v>1</v>
      </c>
      <c r="L59" s="8">
        <v>6</v>
      </c>
      <c r="M59" s="8">
        <v>58</v>
      </c>
    </row>
    <row r="60" spans="1:13" x14ac:dyDescent="0.35">
      <c r="A60" s="28">
        <v>56</v>
      </c>
      <c r="B60" t="s">
        <v>166</v>
      </c>
      <c r="C60" t="s">
        <v>76</v>
      </c>
      <c r="D60">
        <v>1971</v>
      </c>
      <c r="E60" t="s">
        <v>173</v>
      </c>
      <c r="F60" t="s">
        <v>16</v>
      </c>
      <c r="G60" s="10">
        <v>6.3888888888888884E-3</v>
      </c>
      <c r="H60" s="10">
        <v>1.8796296296296297E-2</v>
      </c>
      <c r="I60" s="11">
        <v>1.2407407407407409E-2</v>
      </c>
      <c r="J60" s="12" t="s">
        <v>26</v>
      </c>
      <c r="K60" s="8">
        <v>10</v>
      </c>
      <c r="L60" s="8">
        <v>53</v>
      </c>
      <c r="M60" s="8">
        <v>59</v>
      </c>
    </row>
    <row r="61" spans="1:13" x14ac:dyDescent="0.35">
      <c r="A61" s="28">
        <v>52</v>
      </c>
      <c r="B61" t="s">
        <v>174</v>
      </c>
      <c r="C61" t="s">
        <v>45</v>
      </c>
      <c r="D61">
        <v>1951</v>
      </c>
      <c r="E61" t="s">
        <v>175</v>
      </c>
      <c r="F61" t="s">
        <v>16</v>
      </c>
      <c r="G61" s="10">
        <v>5.9259259259259282E-3</v>
      </c>
      <c r="H61" s="10">
        <v>1.834490740740741E-2</v>
      </c>
      <c r="I61" s="11">
        <v>1.2418981481481482E-2</v>
      </c>
      <c r="J61" s="12" t="s">
        <v>95</v>
      </c>
      <c r="K61" s="8">
        <v>4</v>
      </c>
      <c r="L61" s="8">
        <v>54</v>
      </c>
      <c r="M61" s="8">
        <v>60</v>
      </c>
    </row>
    <row r="62" spans="1:13" x14ac:dyDescent="0.35">
      <c r="A62" s="28">
        <v>83</v>
      </c>
      <c r="B62" t="s">
        <v>176</v>
      </c>
      <c r="C62" t="s">
        <v>177</v>
      </c>
      <c r="D62">
        <v>1988</v>
      </c>
      <c r="E62" t="s">
        <v>178</v>
      </c>
      <c r="F62" t="s">
        <v>16</v>
      </c>
      <c r="G62" s="10">
        <v>9.5138888888888894E-3</v>
      </c>
      <c r="H62" s="10">
        <v>2.2002314814814818E-2</v>
      </c>
      <c r="I62" s="11">
        <v>1.2488425925925929E-2</v>
      </c>
      <c r="J62" s="12" t="s">
        <v>17</v>
      </c>
      <c r="K62" s="8">
        <v>25</v>
      </c>
      <c r="L62" s="8">
        <v>55</v>
      </c>
      <c r="M62" s="8">
        <v>61</v>
      </c>
    </row>
    <row r="63" spans="1:13" x14ac:dyDescent="0.35">
      <c r="A63" s="28">
        <v>78</v>
      </c>
      <c r="B63" t="s">
        <v>179</v>
      </c>
      <c r="C63" t="s">
        <v>180</v>
      </c>
      <c r="D63">
        <v>1960</v>
      </c>
      <c r="E63" t="s">
        <v>83</v>
      </c>
      <c r="F63" t="s">
        <v>104</v>
      </c>
      <c r="G63" s="10">
        <v>8.9351851851851884E-3</v>
      </c>
      <c r="H63" s="10">
        <v>2.1574074074074075E-2</v>
      </c>
      <c r="I63" s="11">
        <v>1.2638888888888887E-2</v>
      </c>
      <c r="J63" s="12" t="s">
        <v>172</v>
      </c>
      <c r="K63" s="8">
        <v>2</v>
      </c>
      <c r="L63" s="8">
        <v>7</v>
      </c>
      <c r="M63" s="8">
        <v>62</v>
      </c>
    </row>
    <row r="64" spans="1:13" x14ac:dyDescent="0.35">
      <c r="A64" s="28">
        <v>13</v>
      </c>
      <c r="B64" t="s">
        <v>181</v>
      </c>
      <c r="C64" t="s">
        <v>164</v>
      </c>
      <c r="D64">
        <v>1968</v>
      </c>
      <c r="E64" t="s">
        <v>182</v>
      </c>
      <c r="F64" t="s">
        <v>16</v>
      </c>
      <c r="G64" s="10">
        <v>1.4120370370370383E-3</v>
      </c>
      <c r="H64" s="10">
        <v>1.4097222222222221E-2</v>
      </c>
      <c r="I64" s="11">
        <v>1.2685185185185183E-2</v>
      </c>
      <c r="J64" s="12" t="s">
        <v>61</v>
      </c>
      <c r="K64" s="8">
        <v>15</v>
      </c>
      <c r="L64" s="8">
        <v>56</v>
      </c>
      <c r="M64" s="8">
        <v>63</v>
      </c>
    </row>
    <row r="65" spans="1:13" x14ac:dyDescent="0.35">
      <c r="A65" s="28">
        <v>37</v>
      </c>
      <c r="B65" t="s">
        <v>183</v>
      </c>
      <c r="C65" t="s">
        <v>93</v>
      </c>
      <c r="D65">
        <v>1956</v>
      </c>
      <c r="E65" t="s">
        <v>168</v>
      </c>
      <c r="F65" t="s">
        <v>16</v>
      </c>
      <c r="G65" s="10">
        <v>4.1898148148148181E-3</v>
      </c>
      <c r="H65" s="10">
        <v>1.6886574074074075E-2</v>
      </c>
      <c r="I65" s="11">
        <v>1.2696759259259257E-2</v>
      </c>
      <c r="J65" s="12" t="s">
        <v>95</v>
      </c>
      <c r="K65" s="8">
        <v>5</v>
      </c>
      <c r="L65" s="8">
        <v>57</v>
      </c>
      <c r="M65" s="8">
        <v>64</v>
      </c>
    </row>
    <row r="66" spans="1:13" x14ac:dyDescent="0.35">
      <c r="A66" s="28">
        <v>16</v>
      </c>
      <c r="B66" t="s">
        <v>184</v>
      </c>
      <c r="C66" t="s">
        <v>185</v>
      </c>
      <c r="D66">
        <v>1982</v>
      </c>
      <c r="E66" t="s">
        <v>97</v>
      </c>
      <c r="F66" t="s">
        <v>104</v>
      </c>
      <c r="G66" s="10">
        <v>1.7592592592592582E-3</v>
      </c>
      <c r="H66" s="10">
        <v>1.4467592592592593E-2</v>
      </c>
      <c r="I66" s="11">
        <v>1.2708333333333335E-2</v>
      </c>
      <c r="J66" s="12" t="s">
        <v>118</v>
      </c>
      <c r="K66" s="8">
        <v>2</v>
      </c>
      <c r="L66" s="8">
        <v>8</v>
      </c>
      <c r="M66" s="8">
        <v>65</v>
      </c>
    </row>
    <row r="67" spans="1:13" x14ac:dyDescent="0.35">
      <c r="A67" s="28">
        <v>96</v>
      </c>
      <c r="B67" t="s">
        <v>186</v>
      </c>
      <c r="C67" t="s">
        <v>14</v>
      </c>
      <c r="D67">
        <v>2007</v>
      </c>
      <c r="E67" t="s">
        <v>187</v>
      </c>
      <c r="F67" t="s">
        <v>104</v>
      </c>
      <c r="G67" s="10">
        <v>1.1018518518518549E-2</v>
      </c>
      <c r="H67" s="10">
        <v>2.3807870370370368E-2</v>
      </c>
      <c r="I67" s="11">
        <v>1.2789351851851819E-2</v>
      </c>
      <c r="J67" s="12" t="s">
        <v>105</v>
      </c>
      <c r="K67" s="8">
        <v>3</v>
      </c>
      <c r="L67" s="8">
        <v>9</v>
      </c>
      <c r="M67" s="8">
        <v>66</v>
      </c>
    </row>
    <row r="68" spans="1:13" x14ac:dyDescent="0.35">
      <c r="A68" s="28">
        <v>29</v>
      </c>
      <c r="B68" t="s">
        <v>188</v>
      </c>
      <c r="C68" t="s">
        <v>85</v>
      </c>
      <c r="D68">
        <v>1975</v>
      </c>
      <c r="E68" t="s">
        <v>97</v>
      </c>
      <c r="F68" t="s">
        <v>16</v>
      </c>
      <c r="G68" s="10">
        <v>3.2638888888888882E-3</v>
      </c>
      <c r="H68" s="10">
        <v>1.6053240740740739E-2</v>
      </c>
      <c r="I68" s="11">
        <v>1.278935185185185E-2</v>
      </c>
      <c r="J68" s="12" t="s">
        <v>26</v>
      </c>
      <c r="K68" s="8">
        <v>11</v>
      </c>
      <c r="L68" s="8">
        <v>58</v>
      </c>
      <c r="M68" s="8">
        <v>67</v>
      </c>
    </row>
    <row r="69" spans="1:13" x14ac:dyDescent="0.35">
      <c r="A69" s="28">
        <v>35</v>
      </c>
      <c r="B69" t="s">
        <v>189</v>
      </c>
      <c r="C69" t="s">
        <v>185</v>
      </c>
      <c r="D69">
        <v>1973</v>
      </c>
      <c r="E69" t="s">
        <v>190</v>
      </c>
      <c r="F69" t="s">
        <v>104</v>
      </c>
      <c r="G69" s="10">
        <v>3.9583333333333276E-3</v>
      </c>
      <c r="H69" s="10">
        <v>1.6793981481481483E-2</v>
      </c>
      <c r="I69" s="11">
        <v>1.2835648148148155E-2</v>
      </c>
      <c r="J69" s="12" t="s">
        <v>191</v>
      </c>
      <c r="K69" s="8">
        <v>1</v>
      </c>
      <c r="L69" s="8">
        <v>10</v>
      </c>
      <c r="M69" s="8">
        <v>68</v>
      </c>
    </row>
    <row r="70" spans="1:13" x14ac:dyDescent="0.35">
      <c r="A70" s="28">
        <v>20</v>
      </c>
      <c r="B70" t="s">
        <v>192</v>
      </c>
      <c r="C70" t="s">
        <v>193</v>
      </c>
      <c r="D70">
        <v>1953</v>
      </c>
      <c r="E70" t="s">
        <v>194</v>
      </c>
      <c r="F70" t="s">
        <v>16</v>
      </c>
      <c r="G70" s="10">
        <v>2.2222222222222179E-3</v>
      </c>
      <c r="H70" s="10">
        <v>1.5081018518518516E-2</v>
      </c>
      <c r="I70" s="11">
        <v>1.2858796296296299E-2</v>
      </c>
      <c r="J70" s="12" t="s">
        <v>95</v>
      </c>
      <c r="K70" s="8">
        <v>6</v>
      </c>
      <c r="L70" s="8">
        <v>59</v>
      </c>
      <c r="M70" s="8">
        <v>69</v>
      </c>
    </row>
    <row r="71" spans="1:13" x14ac:dyDescent="0.35">
      <c r="A71" s="28">
        <v>45</v>
      </c>
      <c r="B71" t="s">
        <v>56</v>
      </c>
      <c r="C71" t="s">
        <v>164</v>
      </c>
      <c r="D71">
        <v>1953</v>
      </c>
      <c r="E71" t="s">
        <v>83</v>
      </c>
      <c r="F71" t="s">
        <v>16</v>
      </c>
      <c r="G71" s="10">
        <v>5.1157407407407384E-3</v>
      </c>
      <c r="H71" s="10">
        <v>1.7986111111111109E-2</v>
      </c>
      <c r="I71" s="11">
        <v>1.2870370370370371E-2</v>
      </c>
      <c r="J71" s="12" t="s">
        <v>95</v>
      </c>
      <c r="K71" s="8">
        <v>7</v>
      </c>
      <c r="L71" s="8">
        <v>60</v>
      </c>
      <c r="M71" s="8">
        <v>70</v>
      </c>
    </row>
    <row r="72" spans="1:13" x14ac:dyDescent="0.35">
      <c r="A72" s="28">
        <v>87</v>
      </c>
      <c r="B72" t="s">
        <v>195</v>
      </c>
      <c r="C72" t="s">
        <v>128</v>
      </c>
      <c r="D72">
        <v>1987</v>
      </c>
      <c r="E72" t="s">
        <v>196</v>
      </c>
      <c r="F72" t="s">
        <v>104</v>
      </c>
      <c r="G72" s="10">
        <v>9.9768518518517993E-3</v>
      </c>
      <c r="H72" s="10">
        <v>2.2847222222222224E-2</v>
      </c>
      <c r="I72" s="11">
        <v>1.2870370370370424E-2</v>
      </c>
      <c r="J72" s="12" t="s">
        <v>130</v>
      </c>
      <c r="K72" s="8">
        <v>3</v>
      </c>
      <c r="L72" s="8">
        <v>11</v>
      </c>
      <c r="M72" s="8">
        <v>71</v>
      </c>
    </row>
    <row r="73" spans="1:13" x14ac:dyDescent="0.35">
      <c r="A73" s="28">
        <v>86</v>
      </c>
      <c r="B73" t="s">
        <v>197</v>
      </c>
      <c r="C73" t="s">
        <v>40</v>
      </c>
      <c r="D73">
        <v>1959</v>
      </c>
      <c r="E73" t="s">
        <v>196</v>
      </c>
      <c r="F73" t="s">
        <v>16</v>
      </c>
      <c r="G73" s="10">
        <v>9.8611111111110584E-3</v>
      </c>
      <c r="H73" s="10">
        <v>2.2812499999999999E-2</v>
      </c>
      <c r="I73" s="11">
        <v>1.2951388888888941E-2</v>
      </c>
      <c r="J73" s="12" t="s">
        <v>95</v>
      </c>
      <c r="K73" s="8">
        <v>8</v>
      </c>
      <c r="L73" s="8">
        <v>61</v>
      </c>
      <c r="M73" s="8">
        <v>72</v>
      </c>
    </row>
    <row r="74" spans="1:13" x14ac:dyDescent="0.35">
      <c r="A74" s="28">
        <v>105</v>
      </c>
      <c r="B74" t="s">
        <v>198</v>
      </c>
      <c r="C74" t="s">
        <v>199</v>
      </c>
      <c r="D74">
        <v>1962</v>
      </c>
      <c r="E74" t="s">
        <v>100</v>
      </c>
      <c r="F74" t="s">
        <v>16</v>
      </c>
      <c r="G74" s="10">
        <v>1.206018518518515E-2</v>
      </c>
      <c r="H74" s="10">
        <v>2.5023148148148145E-2</v>
      </c>
      <c r="I74" s="11">
        <v>1.2962962962962996E-2</v>
      </c>
      <c r="J74" s="12" t="s">
        <v>61</v>
      </c>
      <c r="K74" s="8">
        <v>16</v>
      </c>
      <c r="L74" s="8">
        <v>62</v>
      </c>
      <c r="M74" s="8">
        <v>73</v>
      </c>
    </row>
    <row r="75" spans="1:13" x14ac:dyDescent="0.35">
      <c r="A75" s="28">
        <v>70</v>
      </c>
      <c r="B75" t="s">
        <v>106</v>
      </c>
      <c r="C75" t="s">
        <v>164</v>
      </c>
      <c r="D75">
        <v>1964</v>
      </c>
      <c r="E75" t="s">
        <v>200</v>
      </c>
      <c r="F75" t="s">
        <v>16</v>
      </c>
      <c r="G75" s="10">
        <v>8.0092592592592594E-3</v>
      </c>
      <c r="H75" s="10">
        <v>2.1030092592592597E-2</v>
      </c>
      <c r="I75" s="11">
        <v>1.3020833333333337E-2</v>
      </c>
      <c r="J75" s="12" t="s">
        <v>61</v>
      </c>
      <c r="K75" s="8">
        <v>17</v>
      </c>
      <c r="L75" s="8">
        <v>63</v>
      </c>
      <c r="M75" s="8">
        <v>74</v>
      </c>
    </row>
    <row r="76" spans="1:13" x14ac:dyDescent="0.35">
      <c r="A76" s="28">
        <v>61</v>
      </c>
      <c r="B76" t="s">
        <v>201</v>
      </c>
      <c r="C76" t="s">
        <v>202</v>
      </c>
      <c r="D76">
        <v>1949</v>
      </c>
      <c r="E76" t="s">
        <v>203</v>
      </c>
      <c r="F76" t="s">
        <v>16</v>
      </c>
      <c r="G76" s="10">
        <v>6.9675925925925877E-3</v>
      </c>
      <c r="H76" s="10">
        <v>2.0104166666666666E-2</v>
      </c>
      <c r="I76" s="11">
        <v>1.3136574074074078E-2</v>
      </c>
      <c r="J76" s="12" t="s">
        <v>204</v>
      </c>
      <c r="K76" s="8">
        <v>1</v>
      </c>
      <c r="L76" s="8">
        <v>64</v>
      </c>
      <c r="M76" s="8">
        <v>75</v>
      </c>
    </row>
    <row r="77" spans="1:13" x14ac:dyDescent="0.35">
      <c r="A77" s="28">
        <v>31</v>
      </c>
      <c r="B77" t="s">
        <v>205</v>
      </c>
      <c r="C77" t="s">
        <v>49</v>
      </c>
      <c r="D77">
        <v>1958</v>
      </c>
      <c r="E77" t="s">
        <v>206</v>
      </c>
      <c r="F77" t="s">
        <v>16</v>
      </c>
      <c r="G77" s="10">
        <v>3.4953703703703679E-3</v>
      </c>
      <c r="H77" s="10">
        <v>1.6643518518518519E-2</v>
      </c>
      <c r="I77" s="11">
        <v>1.3148148148148152E-2</v>
      </c>
      <c r="J77" s="12" t="s">
        <v>95</v>
      </c>
      <c r="K77" s="8">
        <v>9</v>
      </c>
      <c r="L77" s="8">
        <v>65</v>
      </c>
      <c r="M77" s="8">
        <v>76</v>
      </c>
    </row>
    <row r="78" spans="1:13" x14ac:dyDescent="0.35">
      <c r="A78" s="28">
        <v>64</v>
      </c>
      <c r="B78" t="s">
        <v>207</v>
      </c>
      <c r="C78" t="s">
        <v>49</v>
      </c>
      <c r="D78">
        <v>1969</v>
      </c>
      <c r="E78" t="s">
        <v>208</v>
      </c>
      <c r="F78" t="s">
        <v>16</v>
      </c>
      <c r="G78" s="10">
        <v>7.3148148148148183E-3</v>
      </c>
      <c r="H78" s="10">
        <v>2.0486111111111111E-2</v>
      </c>
      <c r="I78" s="11">
        <v>1.3171296296296292E-2</v>
      </c>
      <c r="J78" s="12" t="s">
        <v>61</v>
      </c>
      <c r="K78" s="8">
        <v>18</v>
      </c>
      <c r="L78" s="8">
        <v>66</v>
      </c>
      <c r="M78" s="8">
        <v>77</v>
      </c>
    </row>
    <row r="79" spans="1:13" x14ac:dyDescent="0.35">
      <c r="A79" s="28">
        <v>81</v>
      </c>
      <c r="B79" t="s">
        <v>209</v>
      </c>
      <c r="C79" t="s">
        <v>57</v>
      </c>
      <c r="D79">
        <v>2008</v>
      </c>
      <c r="E79" t="s">
        <v>210</v>
      </c>
      <c r="F79" t="s">
        <v>16</v>
      </c>
      <c r="G79" s="10">
        <v>9.2824074074074094E-3</v>
      </c>
      <c r="H79" s="10">
        <v>2.2465277777777778E-2</v>
      </c>
      <c r="I79" s="11">
        <v>1.3182870370370369E-2</v>
      </c>
      <c r="J79" s="12" t="s">
        <v>47</v>
      </c>
      <c r="K79" s="8">
        <v>3</v>
      </c>
      <c r="L79" s="8">
        <v>67</v>
      </c>
      <c r="M79" s="8">
        <v>78</v>
      </c>
    </row>
    <row r="80" spans="1:13" x14ac:dyDescent="0.35">
      <c r="A80" s="28">
        <v>77</v>
      </c>
      <c r="B80" t="s">
        <v>211</v>
      </c>
      <c r="C80" t="s">
        <v>35</v>
      </c>
      <c r="D80">
        <v>1977</v>
      </c>
      <c r="E80" t="s">
        <v>212</v>
      </c>
      <c r="F80" t="s">
        <v>16</v>
      </c>
      <c r="G80" s="10">
        <v>8.8194444444444492E-3</v>
      </c>
      <c r="H80" s="10">
        <v>2.210648148148148E-2</v>
      </c>
      <c r="I80" s="11">
        <v>1.3287037037037031E-2</v>
      </c>
      <c r="J80" s="12" t="s">
        <v>26</v>
      </c>
      <c r="K80" s="8">
        <v>12</v>
      </c>
      <c r="L80" s="8">
        <v>68</v>
      </c>
      <c r="M80" s="8">
        <v>79</v>
      </c>
    </row>
    <row r="81" spans="1:13" x14ac:dyDescent="0.35">
      <c r="A81" s="28">
        <v>65</v>
      </c>
      <c r="B81" t="s">
        <v>213</v>
      </c>
      <c r="C81" t="s">
        <v>85</v>
      </c>
      <c r="D81">
        <v>1965</v>
      </c>
      <c r="E81" t="s">
        <v>214</v>
      </c>
      <c r="F81" t="s">
        <v>16</v>
      </c>
      <c r="G81" s="10">
        <v>7.4305555555555583E-3</v>
      </c>
      <c r="H81" s="10">
        <v>2.0810185185185185E-2</v>
      </c>
      <c r="I81" s="11">
        <v>1.3379629629629627E-2</v>
      </c>
      <c r="J81" s="12" t="s">
        <v>61</v>
      </c>
      <c r="K81" s="8">
        <v>19</v>
      </c>
      <c r="L81" s="8">
        <v>69</v>
      </c>
      <c r="M81" s="8">
        <v>80</v>
      </c>
    </row>
    <row r="82" spans="1:13" x14ac:dyDescent="0.35">
      <c r="A82" s="28">
        <v>21</v>
      </c>
      <c r="B82" t="s">
        <v>215</v>
      </c>
      <c r="C82" t="s">
        <v>216</v>
      </c>
      <c r="D82">
        <v>1974</v>
      </c>
      <c r="E82" t="s">
        <v>100</v>
      </c>
      <c r="F82" t="s">
        <v>104</v>
      </c>
      <c r="G82" s="10">
        <v>2.3379629629629579E-3</v>
      </c>
      <c r="H82" s="10">
        <v>1.5821759259259261E-2</v>
      </c>
      <c r="I82" s="11">
        <v>1.3483796296296303E-2</v>
      </c>
      <c r="J82" s="12" t="s">
        <v>191</v>
      </c>
      <c r="K82" s="8">
        <v>2</v>
      </c>
      <c r="L82" s="8">
        <v>12</v>
      </c>
      <c r="M82" s="8">
        <v>81</v>
      </c>
    </row>
    <row r="83" spans="1:13" x14ac:dyDescent="0.35">
      <c r="A83" s="28">
        <v>57</v>
      </c>
      <c r="B83" t="s">
        <v>217</v>
      </c>
      <c r="C83" t="s">
        <v>218</v>
      </c>
      <c r="D83">
        <v>1962</v>
      </c>
      <c r="E83" t="s">
        <v>83</v>
      </c>
      <c r="F83" t="s">
        <v>104</v>
      </c>
      <c r="G83" s="10">
        <v>6.5046296296296284E-3</v>
      </c>
      <c r="H83" s="10">
        <v>2.0185185185185184E-2</v>
      </c>
      <c r="I83" s="11">
        <v>1.3680555555555557E-2</v>
      </c>
      <c r="J83" s="12" t="s">
        <v>172</v>
      </c>
      <c r="K83" s="8">
        <v>3</v>
      </c>
      <c r="L83" s="8">
        <v>13</v>
      </c>
      <c r="M83" s="8">
        <v>82</v>
      </c>
    </row>
    <row r="84" spans="1:13" x14ac:dyDescent="0.35">
      <c r="A84" s="28">
        <v>3</v>
      </c>
      <c r="B84" t="s">
        <v>219</v>
      </c>
      <c r="C84" t="s">
        <v>220</v>
      </c>
      <c r="D84">
        <v>1959</v>
      </c>
      <c r="E84" t="s">
        <v>135</v>
      </c>
      <c r="F84" t="s">
        <v>104</v>
      </c>
      <c r="G84" s="10">
        <v>2.5462962962962917E-4</v>
      </c>
      <c r="H84" s="10">
        <v>1.4050925925925927E-2</v>
      </c>
      <c r="I84" s="11">
        <v>1.3796296296296298E-2</v>
      </c>
      <c r="J84" s="12" t="s">
        <v>172</v>
      </c>
      <c r="K84" s="8">
        <v>4</v>
      </c>
      <c r="L84" s="8">
        <v>14</v>
      </c>
      <c r="M84" s="8">
        <v>83</v>
      </c>
    </row>
    <row r="85" spans="1:13" x14ac:dyDescent="0.35">
      <c r="A85" s="28">
        <v>119</v>
      </c>
      <c r="B85" t="s">
        <v>221</v>
      </c>
      <c r="C85" t="s">
        <v>222</v>
      </c>
      <c r="D85">
        <v>1990</v>
      </c>
      <c r="E85" t="s">
        <v>223</v>
      </c>
      <c r="F85" t="s">
        <v>104</v>
      </c>
      <c r="G85" s="10">
        <v>1.3680555555555548E-2</v>
      </c>
      <c r="H85" s="10">
        <v>2.7476851851851853E-2</v>
      </c>
      <c r="I85" s="11">
        <v>1.3796296296296305E-2</v>
      </c>
      <c r="J85" s="12" t="s">
        <v>130</v>
      </c>
      <c r="K85" s="8">
        <v>4</v>
      </c>
      <c r="L85" s="8">
        <v>14</v>
      </c>
      <c r="M85" s="8">
        <v>84</v>
      </c>
    </row>
    <row r="86" spans="1:13" x14ac:dyDescent="0.35">
      <c r="A86" s="28">
        <v>26</v>
      </c>
      <c r="B86" t="s">
        <v>224</v>
      </c>
      <c r="C86" t="s">
        <v>225</v>
      </c>
      <c r="D86">
        <v>1991</v>
      </c>
      <c r="E86" t="s">
        <v>158</v>
      </c>
      <c r="F86" t="s">
        <v>104</v>
      </c>
      <c r="G86" s="10">
        <v>2.9166666666666681E-3</v>
      </c>
      <c r="H86" s="10">
        <v>1.6863425925925928E-2</v>
      </c>
      <c r="I86" s="11">
        <v>1.3946759259259259E-2</v>
      </c>
      <c r="J86" s="12" t="s">
        <v>130</v>
      </c>
      <c r="K86" s="8">
        <v>5</v>
      </c>
      <c r="L86" s="8">
        <v>16</v>
      </c>
      <c r="M86" s="8">
        <v>85</v>
      </c>
    </row>
    <row r="87" spans="1:13" x14ac:dyDescent="0.35">
      <c r="A87" s="28">
        <v>30</v>
      </c>
      <c r="B87" t="s">
        <v>226</v>
      </c>
      <c r="C87" t="s">
        <v>227</v>
      </c>
      <c r="D87">
        <v>1962</v>
      </c>
      <c r="E87" t="s">
        <v>206</v>
      </c>
      <c r="F87" t="s">
        <v>104</v>
      </c>
      <c r="G87" s="10">
        <v>3.3796296296296278E-3</v>
      </c>
      <c r="H87" s="10">
        <v>1.7326388888888888E-2</v>
      </c>
      <c r="I87" s="11">
        <v>1.3946759259259259E-2</v>
      </c>
      <c r="J87" s="12" t="s">
        <v>172</v>
      </c>
      <c r="K87" s="8">
        <v>5</v>
      </c>
      <c r="L87" s="8">
        <v>16</v>
      </c>
      <c r="M87" s="8">
        <v>85</v>
      </c>
    </row>
    <row r="88" spans="1:13" x14ac:dyDescent="0.35">
      <c r="A88" s="28">
        <v>44</v>
      </c>
      <c r="B88" t="s">
        <v>228</v>
      </c>
      <c r="C88" t="s">
        <v>229</v>
      </c>
      <c r="D88">
        <v>1970</v>
      </c>
      <c r="E88" t="s">
        <v>230</v>
      </c>
      <c r="F88" t="s">
        <v>104</v>
      </c>
      <c r="G88" s="10">
        <v>4.9999999999999984E-3</v>
      </c>
      <c r="H88" s="10">
        <v>1.9039351851851852E-2</v>
      </c>
      <c r="I88" s="11">
        <v>1.4039351851851855E-2</v>
      </c>
      <c r="J88" s="12" t="s">
        <v>191</v>
      </c>
      <c r="K88" s="8">
        <v>3</v>
      </c>
      <c r="L88" s="8">
        <v>18</v>
      </c>
      <c r="M88" s="8">
        <v>87</v>
      </c>
    </row>
    <row r="89" spans="1:13" x14ac:dyDescent="0.35">
      <c r="A89" s="28">
        <v>80</v>
      </c>
      <c r="B89" t="s">
        <v>101</v>
      </c>
      <c r="C89" t="s">
        <v>231</v>
      </c>
      <c r="D89">
        <v>1974</v>
      </c>
      <c r="E89" t="s">
        <v>232</v>
      </c>
      <c r="F89" t="s">
        <v>104</v>
      </c>
      <c r="G89" s="10">
        <v>9.1666666666666684E-3</v>
      </c>
      <c r="H89" s="10">
        <v>2.3379629629629629E-2</v>
      </c>
      <c r="I89" s="11">
        <v>1.421296296296296E-2</v>
      </c>
      <c r="J89" s="12" t="s">
        <v>191</v>
      </c>
      <c r="K89" s="8">
        <v>4</v>
      </c>
      <c r="L89" s="8">
        <v>19</v>
      </c>
      <c r="M89" s="8">
        <v>88</v>
      </c>
    </row>
    <row r="90" spans="1:13" x14ac:dyDescent="0.35">
      <c r="A90" s="28">
        <v>9</v>
      </c>
      <c r="B90" t="s">
        <v>233</v>
      </c>
      <c r="C90" t="s">
        <v>234</v>
      </c>
      <c r="D90">
        <v>1947</v>
      </c>
      <c r="E90" t="s">
        <v>168</v>
      </c>
      <c r="F90" t="s">
        <v>16</v>
      </c>
      <c r="G90" s="10">
        <v>9.4907407407407408E-4</v>
      </c>
      <c r="H90" s="10">
        <v>1.5231481481481483E-2</v>
      </c>
      <c r="I90" s="11">
        <v>1.4282407407407409E-2</v>
      </c>
      <c r="J90" s="12" t="s">
        <v>204</v>
      </c>
      <c r="K90" s="8">
        <v>2</v>
      </c>
      <c r="L90" s="8">
        <v>70</v>
      </c>
      <c r="M90" s="8">
        <v>89</v>
      </c>
    </row>
    <row r="91" spans="1:13" x14ac:dyDescent="0.35">
      <c r="A91" s="28">
        <v>92</v>
      </c>
      <c r="B91" t="s">
        <v>136</v>
      </c>
      <c r="C91" t="s">
        <v>235</v>
      </c>
      <c r="D91">
        <v>1971</v>
      </c>
      <c r="E91" t="s">
        <v>138</v>
      </c>
      <c r="F91" t="s">
        <v>104</v>
      </c>
      <c r="G91" s="10">
        <v>1.0555555555555448E-2</v>
      </c>
      <c r="H91" s="10">
        <v>2.4918981481481483E-2</v>
      </c>
      <c r="I91" s="11">
        <v>1.4363425925926035E-2</v>
      </c>
      <c r="J91" s="12" t="s">
        <v>191</v>
      </c>
      <c r="K91" s="8">
        <v>5</v>
      </c>
      <c r="L91" s="8">
        <v>20</v>
      </c>
      <c r="M91" s="8">
        <v>90</v>
      </c>
    </row>
    <row r="92" spans="1:13" x14ac:dyDescent="0.35">
      <c r="A92" s="28">
        <v>39</v>
      </c>
      <c r="B92" t="s">
        <v>236</v>
      </c>
      <c r="C92" t="s">
        <v>157</v>
      </c>
      <c r="D92">
        <v>1956</v>
      </c>
      <c r="E92" t="s">
        <v>237</v>
      </c>
      <c r="F92" t="s">
        <v>16</v>
      </c>
      <c r="G92" s="10">
        <v>4.4212962962962982E-3</v>
      </c>
      <c r="H92" s="10">
        <v>1.8831018518518518E-2</v>
      </c>
      <c r="I92" s="11">
        <v>1.440972222222222E-2</v>
      </c>
      <c r="J92" s="12" t="s">
        <v>95</v>
      </c>
      <c r="K92" s="8">
        <v>10</v>
      </c>
      <c r="L92" s="8">
        <v>71</v>
      </c>
      <c r="M92" s="8">
        <v>91</v>
      </c>
    </row>
    <row r="93" spans="1:13" x14ac:dyDescent="0.35">
      <c r="A93" s="28">
        <v>17</v>
      </c>
      <c r="B93" t="s">
        <v>238</v>
      </c>
      <c r="C93" t="s">
        <v>239</v>
      </c>
      <c r="D93">
        <v>2010</v>
      </c>
      <c r="E93" t="s">
        <v>240</v>
      </c>
      <c r="F93" t="s">
        <v>104</v>
      </c>
      <c r="G93" s="10">
        <v>1.8749999999999982E-3</v>
      </c>
      <c r="H93" s="10">
        <v>1.6284722222222221E-2</v>
      </c>
      <c r="I93" s="11">
        <v>1.4409722222222223E-2</v>
      </c>
      <c r="J93" s="12" t="s">
        <v>105</v>
      </c>
      <c r="K93" s="8">
        <v>4</v>
      </c>
      <c r="L93" s="8">
        <v>21</v>
      </c>
      <c r="M93" s="8">
        <v>92</v>
      </c>
    </row>
    <row r="94" spans="1:13" x14ac:dyDescent="0.35">
      <c r="A94" s="28">
        <v>123</v>
      </c>
      <c r="B94" t="s">
        <v>241</v>
      </c>
      <c r="C94" t="s">
        <v>49</v>
      </c>
      <c r="D94">
        <v>1957</v>
      </c>
      <c r="E94" t="s">
        <v>83</v>
      </c>
      <c r="F94" t="s">
        <v>16</v>
      </c>
      <c r="G94" s="10">
        <v>1.4143518518518449E-2</v>
      </c>
      <c r="H94" s="10">
        <v>2.855324074074074E-2</v>
      </c>
      <c r="I94" s="11">
        <v>1.4409722222222291E-2</v>
      </c>
      <c r="J94" s="12" t="s">
        <v>95</v>
      </c>
      <c r="K94" s="8">
        <v>11</v>
      </c>
      <c r="L94" s="8">
        <v>72</v>
      </c>
      <c r="M94" s="8">
        <v>93</v>
      </c>
    </row>
    <row r="95" spans="1:13" x14ac:dyDescent="0.35">
      <c r="A95" s="28">
        <v>43</v>
      </c>
      <c r="B95" t="s">
        <v>44</v>
      </c>
      <c r="C95" t="s">
        <v>45</v>
      </c>
      <c r="D95">
        <v>1968</v>
      </c>
      <c r="E95" t="s">
        <v>230</v>
      </c>
      <c r="F95" t="s">
        <v>16</v>
      </c>
      <c r="G95" s="10">
        <v>4.8842592592592583E-3</v>
      </c>
      <c r="H95" s="10">
        <v>1.9351851851851853E-2</v>
      </c>
      <c r="I95" s="11">
        <v>1.4467592592592594E-2</v>
      </c>
      <c r="J95" s="12" t="s">
        <v>61</v>
      </c>
      <c r="K95" s="8">
        <v>20</v>
      </c>
      <c r="L95" s="8">
        <v>73</v>
      </c>
      <c r="M95" s="8">
        <v>94</v>
      </c>
    </row>
    <row r="96" spans="1:13" x14ac:dyDescent="0.35">
      <c r="A96" s="28">
        <v>76</v>
      </c>
      <c r="B96" t="s">
        <v>242</v>
      </c>
      <c r="C96" t="s">
        <v>225</v>
      </c>
      <c r="D96">
        <v>1975</v>
      </c>
      <c r="E96" t="s">
        <v>160</v>
      </c>
      <c r="F96" t="s">
        <v>104</v>
      </c>
      <c r="G96" s="10">
        <v>8.7037037037036996E-3</v>
      </c>
      <c r="H96" s="10">
        <v>2.4131944444444445E-2</v>
      </c>
      <c r="I96" s="11">
        <v>1.5428240740740746E-2</v>
      </c>
      <c r="J96" s="12" t="s">
        <v>118</v>
      </c>
      <c r="K96" s="8">
        <v>3</v>
      </c>
      <c r="L96" s="8">
        <v>22</v>
      </c>
      <c r="M96" s="8">
        <v>95</v>
      </c>
    </row>
    <row r="97" spans="1:13" x14ac:dyDescent="0.35">
      <c r="A97" s="28">
        <v>7</v>
      </c>
      <c r="B97" t="s">
        <v>243</v>
      </c>
      <c r="C97" t="s">
        <v>225</v>
      </c>
      <c r="D97">
        <v>1960</v>
      </c>
      <c r="E97" t="s">
        <v>244</v>
      </c>
      <c r="F97" t="s">
        <v>104</v>
      </c>
      <c r="G97" s="10">
        <v>7.1759259259259215E-4</v>
      </c>
      <c r="H97" s="10">
        <v>1.6157407407407409E-2</v>
      </c>
      <c r="I97" s="11">
        <v>1.5439814814814816E-2</v>
      </c>
      <c r="J97" s="12" t="s">
        <v>172</v>
      </c>
      <c r="K97" s="8">
        <v>6</v>
      </c>
      <c r="L97" s="8">
        <v>23</v>
      </c>
      <c r="M97" s="8">
        <v>96</v>
      </c>
    </row>
    <row r="98" spans="1:13" x14ac:dyDescent="0.35">
      <c r="A98" s="28">
        <v>5</v>
      </c>
      <c r="B98" t="s">
        <v>245</v>
      </c>
      <c r="C98" t="s">
        <v>19</v>
      </c>
      <c r="D98">
        <v>1959</v>
      </c>
      <c r="E98" t="s">
        <v>246</v>
      </c>
      <c r="F98" t="s">
        <v>16</v>
      </c>
      <c r="G98" s="10">
        <v>4.8611111111111115E-4</v>
      </c>
      <c r="H98" s="10">
        <v>1.5972222222222224E-2</v>
      </c>
      <c r="I98" s="11">
        <v>1.5486111111111114E-2</v>
      </c>
      <c r="J98" s="12" t="s">
        <v>95</v>
      </c>
      <c r="K98" s="8">
        <v>12</v>
      </c>
      <c r="L98" s="8">
        <v>74</v>
      </c>
      <c r="M98" s="8">
        <v>97</v>
      </c>
    </row>
    <row r="99" spans="1:13" x14ac:dyDescent="0.35">
      <c r="A99" s="28">
        <v>58</v>
      </c>
      <c r="B99" t="s">
        <v>247</v>
      </c>
      <c r="C99" t="s">
        <v>248</v>
      </c>
      <c r="D99">
        <v>1950</v>
      </c>
      <c r="E99" t="s">
        <v>249</v>
      </c>
      <c r="F99" t="s">
        <v>16</v>
      </c>
      <c r="G99" s="10">
        <v>6.6203703703703676E-3</v>
      </c>
      <c r="H99" s="10">
        <v>2.2546296296296297E-2</v>
      </c>
      <c r="I99" s="11">
        <v>1.592592592592593E-2</v>
      </c>
      <c r="J99" s="12" t="s">
        <v>95</v>
      </c>
      <c r="K99" s="8">
        <v>13</v>
      </c>
      <c r="L99" s="8">
        <v>75</v>
      </c>
      <c r="M99" s="8">
        <v>98</v>
      </c>
    </row>
    <row r="100" spans="1:13" x14ac:dyDescent="0.35">
      <c r="A100" s="28">
        <v>33</v>
      </c>
      <c r="B100" t="s">
        <v>250</v>
      </c>
      <c r="C100" t="s">
        <v>251</v>
      </c>
      <c r="D100">
        <v>1973</v>
      </c>
      <c r="E100" t="s">
        <v>252</v>
      </c>
      <c r="F100" t="s">
        <v>104</v>
      </c>
      <c r="G100" s="10">
        <v>3.726851851851848E-3</v>
      </c>
      <c r="H100" s="10">
        <v>1.9699074074074074E-2</v>
      </c>
      <c r="I100" s="11">
        <v>1.5972222222222224E-2</v>
      </c>
      <c r="J100" s="12" t="s">
        <v>191</v>
      </c>
      <c r="K100" s="8">
        <v>6</v>
      </c>
      <c r="L100" s="8">
        <v>24</v>
      </c>
      <c r="M100" s="8">
        <v>99</v>
      </c>
    </row>
    <row r="101" spans="1:13" x14ac:dyDescent="0.35">
      <c r="A101" s="28">
        <v>59</v>
      </c>
      <c r="B101" t="s">
        <v>253</v>
      </c>
      <c r="C101" t="s">
        <v>19</v>
      </c>
      <c r="D101">
        <v>1951</v>
      </c>
      <c r="E101" t="s">
        <v>107</v>
      </c>
      <c r="F101" t="s">
        <v>16</v>
      </c>
      <c r="G101" s="10">
        <v>6.7361111111111076E-3</v>
      </c>
      <c r="H101" s="10">
        <v>2.2800925925925929E-2</v>
      </c>
      <c r="I101" s="11">
        <v>1.6064814814814823E-2</v>
      </c>
      <c r="J101" s="12" t="s">
        <v>95</v>
      </c>
      <c r="K101" s="8">
        <v>14</v>
      </c>
      <c r="L101" s="8">
        <v>76</v>
      </c>
      <c r="M101" s="8">
        <v>100</v>
      </c>
    </row>
    <row r="102" spans="1:13" x14ac:dyDescent="0.35">
      <c r="A102" s="28">
        <v>11</v>
      </c>
      <c r="B102" t="s">
        <v>254</v>
      </c>
      <c r="C102" t="s">
        <v>255</v>
      </c>
      <c r="D102">
        <v>1951</v>
      </c>
      <c r="E102" t="s">
        <v>100</v>
      </c>
      <c r="F102" t="s">
        <v>16</v>
      </c>
      <c r="G102" s="10">
        <v>1.1805555555555582E-3</v>
      </c>
      <c r="H102" s="10">
        <v>1.7314814814814814E-2</v>
      </c>
      <c r="I102" s="11">
        <v>1.6134259259259254E-2</v>
      </c>
      <c r="J102" s="12" t="s">
        <v>95</v>
      </c>
      <c r="K102" s="8">
        <v>15</v>
      </c>
      <c r="L102" s="8">
        <v>77</v>
      </c>
      <c r="M102" s="8">
        <v>101</v>
      </c>
    </row>
    <row r="103" spans="1:13" x14ac:dyDescent="0.35">
      <c r="A103" s="28">
        <v>60</v>
      </c>
      <c r="B103" t="s">
        <v>253</v>
      </c>
      <c r="C103" t="s">
        <v>256</v>
      </c>
      <c r="D103">
        <v>1975</v>
      </c>
      <c r="E103" t="s">
        <v>257</v>
      </c>
      <c r="F103" t="s">
        <v>16</v>
      </c>
      <c r="G103" s="10">
        <v>6.8518518518518477E-3</v>
      </c>
      <c r="H103" s="10">
        <v>2.2997685185185187E-2</v>
      </c>
      <c r="I103" s="11">
        <v>1.6145833333333338E-2</v>
      </c>
      <c r="J103" s="12" t="s">
        <v>26</v>
      </c>
      <c r="K103" s="8">
        <v>13</v>
      </c>
      <c r="L103" s="8">
        <v>78</v>
      </c>
      <c r="M103" s="8">
        <v>102</v>
      </c>
    </row>
    <row r="104" spans="1:13" x14ac:dyDescent="0.35">
      <c r="A104" s="28">
        <v>69</v>
      </c>
      <c r="B104" t="s">
        <v>54</v>
      </c>
      <c r="C104" t="s">
        <v>258</v>
      </c>
      <c r="D104">
        <v>2009</v>
      </c>
      <c r="E104" t="s">
        <v>259</v>
      </c>
      <c r="F104" t="s">
        <v>16</v>
      </c>
      <c r="G104" s="10">
        <v>7.8935185185185185E-3</v>
      </c>
      <c r="H104" s="10">
        <v>2.4085648148148148E-2</v>
      </c>
      <c r="I104" s="11">
        <v>1.6192129629629629E-2</v>
      </c>
      <c r="J104" s="12" t="s">
        <v>47</v>
      </c>
      <c r="K104" s="8">
        <v>4</v>
      </c>
      <c r="L104" s="8">
        <v>79</v>
      </c>
      <c r="M104" s="8">
        <v>103</v>
      </c>
    </row>
    <row r="105" spans="1:13" x14ac:dyDescent="0.35">
      <c r="A105" s="28">
        <v>100</v>
      </c>
      <c r="B105" t="s">
        <v>30</v>
      </c>
      <c r="C105" t="s">
        <v>260</v>
      </c>
      <c r="D105">
        <v>1944</v>
      </c>
      <c r="E105" t="s">
        <v>261</v>
      </c>
      <c r="F105" t="s">
        <v>16</v>
      </c>
      <c r="G105" s="10">
        <v>1.1481481481481448E-2</v>
      </c>
      <c r="H105" s="10">
        <v>2.7673611111111111E-2</v>
      </c>
      <c r="I105" s="11">
        <v>1.619212962962966E-2</v>
      </c>
      <c r="J105" s="12" t="s">
        <v>204</v>
      </c>
      <c r="K105" s="8">
        <v>3</v>
      </c>
      <c r="L105" s="8">
        <v>80</v>
      </c>
      <c r="M105" s="8">
        <v>104</v>
      </c>
    </row>
    <row r="106" spans="1:13" x14ac:dyDescent="0.35">
      <c r="A106" s="28">
        <v>115</v>
      </c>
      <c r="B106" t="s">
        <v>262</v>
      </c>
      <c r="C106" t="s">
        <v>263</v>
      </c>
      <c r="D106">
        <v>1965</v>
      </c>
      <c r="E106" t="s">
        <v>264</v>
      </c>
      <c r="F106" t="s">
        <v>104</v>
      </c>
      <c r="G106" s="10">
        <v>1.3217592592592548E-2</v>
      </c>
      <c r="H106" s="10">
        <v>2.9421296296296296E-2</v>
      </c>
      <c r="I106" s="11">
        <v>1.6203703703703748E-2</v>
      </c>
      <c r="J106" s="12" t="s">
        <v>191</v>
      </c>
      <c r="K106" s="8">
        <v>7</v>
      </c>
      <c r="L106" s="8">
        <v>25</v>
      </c>
      <c r="M106" s="8">
        <v>105</v>
      </c>
    </row>
    <row r="107" spans="1:13" x14ac:dyDescent="0.35">
      <c r="A107" s="28">
        <v>12</v>
      </c>
      <c r="B107" t="s">
        <v>265</v>
      </c>
      <c r="C107" t="s">
        <v>266</v>
      </c>
      <c r="D107">
        <v>1958</v>
      </c>
      <c r="E107" t="s">
        <v>83</v>
      </c>
      <c r="F107" t="s">
        <v>16</v>
      </c>
      <c r="G107" s="10">
        <v>1.2962962962962982E-3</v>
      </c>
      <c r="H107" s="10">
        <v>1.7523148148148149E-2</v>
      </c>
      <c r="I107" s="11">
        <v>1.622685185185185E-2</v>
      </c>
      <c r="J107" s="12" t="s">
        <v>95</v>
      </c>
      <c r="K107" s="8">
        <v>16</v>
      </c>
      <c r="L107" s="8">
        <v>81</v>
      </c>
      <c r="M107" s="8">
        <v>106</v>
      </c>
    </row>
    <row r="108" spans="1:13" x14ac:dyDescent="0.35">
      <c r="A108" s="28">
        <v>94</v>
      </c>
      <c r="B108" t="s">
        <v>267</v>
      </c>
      <c r="C108" t="s">
        <v>76</v>
      </c>
      <c r="D108">
        <v>1963</v>
      </c>
      <c r="E108" t="s">
        <v>100</v>
      </c>
      <c r="F108" t="s">
        <v>16</v>
      </c>
      <c r="G108" s="10">
        <v>1.0787037037037039E-2</v>
      </c>
      <c r="H108" s="10">
        <v>2.7141203703703706E-2</v>
      </c>
      <c r="I108" s="11">
        <v>1.6354166666666666E-2</v>
      </c>
      <c r="J108" s="12" t="s">
        <v>61</v>
      </c>
      <c r="K108" s="8">
        <v>21</v>
      </c>
      <c r="L108" s="8">
        <v>82</v>
      </c>
      <c r="M108" s="8">
        <v>107</v>
      </c>
    </row>
    <row r="109" spans="1:13" x14ac:dyDescent="0.35">
      <c r="A109" s="28">
        <v>66</v>
      </c>
      <c r="B109" t="s">
        <v>268</v>
      </c>
      <c r="C109" t="s">
        <v>45</v>
      </c>
      <c r="D109">
        <v>1941</v>
      </c>
      <c r="E109" t="s">
        <v>107</v>
      </c>
      <c r="F109" t="s">
        <v>16</v>
      </c>
      <c r="G109" s="10">
        <v>7.5462962962962983E-3</v>
      </c>
      <c r="H109" s="10">
        <v>2.4120370370370372E-2</v>
      </c>
      <c r="I109" s="11">
        <v>1.6574074074074074E-2</v>
      </c>
      <c r="J109" s="12" t="s">
        <v>204</v>
      </c>
      <c r="K109" s="8">
        <v>4</v>
      </c>
      <c r="L109" s="8">
        <v>83</v>
      </c>
      <c r="M109" s="8">
        <v>108</v>
      </c>
    </row>
    <row r="110" spans="1:13" x14ac:dyDescent="0.35">
      <c r="A110" s="28">
        <v>18</v>
      </c>
      <c r="B110" t="s">
        <v>269</v>
      </c>
      <c r="C110" t="s">
        <v>225</v>
      </c>
      <c r="D110">
        <v>1953</v>
      </c>
      <c r="E110" t="s">
        <v>270</v>
      </c>
      <c r="F110" t="s">
        <v>104</v>
      </c>
      <c r="G110" s="10">
        <v>1.9907407407407378E-3</v>
      </c>
      <c r="H110" s="10">
        <v>1.8692129629629631E-2</v>
      </c>
      <c r="I110" s="11">
        <v>1.6701388888888894E-2</v>
      </c>
      <c r="J110" s="12" t="s">
        <v>271</v>
      </c>
      <c r="K110" s="8">
        <v>1</v>
      </c>
      <c r="L110" s="8">
        <v>26</v>
      </c>
      <c r="M110" s="8">
        <v>109</v>
      </c>
    </row>
    <row r="111" spans="1:13" x14ac:dyDescent="0.35">
      <c r="A111" s="28">
        <v>6</v>
      </c>
      <c r="B111" t="s">
        <v>272</v>
      </c>
      <c r="C111" t="s">
        <v>40</v>
      </c>
      <c r="D111">
        <v>1951</v>
      </c>
      <c r="E111" t="s">
        <v>273</v>
      </c>
      <c r="F111" t="s">
        <v>16</v>
      </c>
      <c r="G111" s="10">
        <v>6.0185185185185211E-4</v>
      </c>
      <c r="H111" s="10">
        <v>1.7488425925925925E-2</v>
      </c>
      <c r="I111" s="11">
        <v>1.6886574074074071E-2</v>
      </c>
      <c r="J111" s="12" t="s">
        <v>95</v>
      </c>
      <c r="K111" s="8">
        <v>17</v>
      </c>
      <c r="L111" s="8">
        <v>84</v>
      </c>
      <c r="M111" s="8">
        <v>110</v>
      </c>
    </row>
    <row r="112" spans="1:13" x14ac:dyDescent="0.35">
      <c r="A112" s="28">
        <v>27</v>
      </c>
      <c r="B112" t="s">
        <v>274</v>
      </c>
      <c r="C112" t="s">
        <v>225</v>
      </c>
      <c r="D112">
        <v>1985</v>
      </c>
      <c r="E112">
        <v>0</v>
      </c>
      <c r="F112" t="s">
        <v>104</v>
      </c>
      <c r="G112" s="10">
        <v>3.0324074074074081E-3</v>
      </c>
      <c r="H112" s="10">
        <v>2.0011574074074074E-2</v>
      </c>
      <c r="I112" s="11">
        <v>1.6979166666666667E-2</v>
      </c>
      <c r="J112" s="12" t="s">
        <v>130</v>
      </c>
      <c r="K112" s="8">
        <v>6</v>
      </c>
      <c r="L112" s="8">
        <v>27</v>
      </c>
      <c r="M112" s="8">
        <v>111</v>
      </c>
    </row>
    <row r="113" spans="1:13" x14ac:dyDescent="0.35">
      <c r="A113" s="28">
        <v>89</v>
      </c>
      <c r="B113" t="s">
        <v>275</v>
      </c>
      <c r="C113" t="s">
        <v>276</v>
      </c>
      <c r="D113">
        <v>1962</v>
      </c>
      <c r="E113">
        <v>0</v>
      </c>
      <c r="F113" t="s">
        <v>104</v>
      </c>
      <c r="G113" s="10">
        <v>1.0208333333333248E-2</v>
      </c>
      <c r="H113" s="10">
        <v>2.7592592592592596E-2</v>
      </c>
      <c r="I113" s="11">
        <v>1.7384259259259349E-2</v>
      </c>
      <c r="J113" s="12" t="s">
        <v>172</v>
      </c>
      <c r="K113" s="8">
        <v>7</v>
      </c>
      <c r="L113" s="8">
        <v>28</v>
      </c>
      <c r="M113" s="8">
        <v>112</v>
      </c>
    </row>
    <row r="114" spans="1:13" x14ac:dyDescent="0.35">
      <c r="A114" s="28">
        <v>74</v>
      </c>
      <c r="B114" t="s">
        <v>277</v>
      </c>
      <c r="C114" t="s">
        <v>278</v>
      </c>
      <c r="D114">
        <v>1945</v>
      </c>
      <c r="E114" t="s">
        <v>279</v>
      </c>
      <c r="F114" t="s">
        <v>104</v>
      </c>
      <c r="G114" s="10">
        <v>8.4722222222222195E-3</v>
      </c>
      <c r="H114" s="10">
        <v>2.5868055555555557E-2</v>
      </c>
      <c r="I114" s="11">
        <v>1.739583333333334E-2</v>
      </c>
      <c r="J114" s="12" t="s">
        <v>271</v>
      </c>
      <c r="K114" s="8">
        <v>2</v>
      </c>
      <c r="L114" s="8">
        <v>29</v>
      </c>
      <c r="M114" s="8">
        <v>113</v>
      </c>
    </row>
    <row r="115" spans="1:13" x14ac:dyDescent="0.35">
      <c r="A115" s="28">
        <v>15</v>
      </c>
      <c r="B115" t="s">
        <v>280</v>
      </c>
      <c r="C115" t="s">
        <v>281</v>
      </c>
      <c r="D115">
        <v>1954</v>
      </c>
      <c r="E115" t="s">
        <v>282</v>
      </c>
      <c r="F115" t="s">
        <v>16</v>
      </c>
      <c r="G115" s="10">
        <v>1.6435185185185183E-3</v>
      </c>
      <c r="H115" s="10">
        <v>1.9976851851851853E-2</v>
      </c>
      <c r="I115" s="11">
        <v>1.8333333333333333E-2</v>
      </c>
      <c r="J115" s="12" t="s">
        <v>95</v>
      </c>
      <c r="K115" s="8">
        <v>18</v>
      </c>
      <c r="L115" s="8">
        <v>85</v>
      </c>
      <c r="M115" s="8">
        <v>114</v>
      </c>
    </row>
    <row r="116" spans="1:13" x14ac:dyDescent="0.35">
      <c r="A116" s="28">
        <v>14</v>
      </c>
      <c r="B116" t="s">
        <v>283</v>
      </c>
      <c r="C116" t="s">
        <v>19</v>
      </c>
      <c r="D116">
        <v>1946</v>
      </c>
      <c r="E116" t="s">
        <v>83</v>
      </c>
      <c r="F116" t="s">
        <v>16</v>
      </c>
      <c r="G116" s="10">
        <v>1.5277777777777783E-3</v>
      </c>
      <c r="H116" s="10">
        <v>2.0092592592592592E-2</v>
      </c>
      <c r="I116" s="11">
        <v>1.8564814814814815E-2</v>
      </c>
      <c r="J116" s="12" t="s">
        <v>204</v>
      </c>
      <c r="K116" s="8">
        <v>5</v>
      </c>
      <c r="L116" s="8">
        <v>86</v>
      </c>
      <c r="M116" s="8">
        <v>115</v>
      </c>
    </row>
    <row r="117" spans="1:13" x14ac:dyDescent="0.35">
      <c r="A117" s="28">
        <v>110</v>
      </c>
      <c r="B117" t="s">
        <v>284</v>
      </c>
      <c r="C117" t="s">
        <v>93</v>
      </c>
      <c r="D117">
        <v>1969</v>
      </c>
      <c r="E117" t="s">
        <v>25</v>
      </c>
      <c r="F117" t="s">
        <v>16</v>
      </c>
      <c r="G117" s="10">
        <v>1.2638888888888849E-2</v>
      </c>
      <c r="H117" s="10">
        <v>3.123842592592593E-2</v>
      </c>
      <c r="I117" s="11">
        <v>1.8599537037037081E-2</v>
      </c>
      <c r="J117" s="12" t="s">
        <v>61</v>
      </c>
      <c r="K117" s="8">
        <v>22</v>
      </c>
      <c r="L117" s="8">
        <v>87</v>
      </c>
      <c r="M117" s="8">
        <v>116</v>
      </c>
    </row>
    <row r="118" spans="1:13" x14ac:dyDescent="0.35">
      <c r="A118" s="28">
        <v>42</v>
      </c>
      <c r="B118" t="s">
        <v>285</v>
      </c>
      <c r="C118" t="s">
        <v>286</v>
      </c>
      <c r="D118">
        <v>2000</v>
      </c>
      <c r="E118" t="s">
        <v>230</v>
      </c>
      <c r="F118" t="s">
        <v>104</v>
      </c>
      <c r="G118" s="10">
        <v>4.7685185185185183E-3</v>
      </c>
      <c r="H118" s="10">
        <v>2.3796296296296298E-2</v>
      </c>
      <c r="I118" s="11">
        <v>1.9027777777777779E-2</v>
      </c>
      <c r="J118" s="12" t="s">
        <v>105</v>
      </c>
      <c r="K118" s="8">
        <v>5</v>
      </c>
      <c r="L118" s="8">
        <v>30</v>
      </c>
      <c r="M118" s="8">
        <v>117</v>
      </c>
    </row>
    <row r="119" spans="1:13" x14ac:dyDescent="0.35">
      <c r="A119" s="28">
        <v>95</v>
      </c>
      <c r="B119" t="s">
        <v>186</v>
      </c>
      <c r="C119" t="s">
        <v>287</v>
      </c>
      <c r="D119">
        <v>1975</v>
      </c>
      <c r="E119" t="s">
        <v>187</v>
      </c>
      <c r="F119" t="s">
        <v>104</v>
      </c>
      <c r="G119" s="10">
        <v>1.0902777777777779E-2</v>
      </c>
      <c r="H119" s="10">
        <v>3.0162037037037032E-2</v>
      </c>
      <c r="I119" s="11">
        <v>1.9259259259259254E-2</v>
      </c>
      <c r="J119" s="12" t="s">
        <v>118</v>
      </c>
      <c r="K119" s="8">
        <v>4</v>
      </c>
      <c r="L119" s="8">
        <v>31</v>
      </c>
      <c r="M119" s="8">
        <v>118</v>
      </c>
    </row>
    <row r="120" spans="1:13" x14ac:dyDescent="0.35">
      <c r="A120" s="28">
        <v>68</v>
      </c>
      <c r="B120" t="s">
        <v>54</v>
      </c>
      <c r="C120" t="s">
        <v>14</v>
      </c>
      <c r="D120">
        <v>2006</v>
      </c>
      <c r="E120" t="s">
        <v>259</v>
      </c>
      <c r="F120" t="s">
        <v>16</v>
      </c>
      <c r="G120" s="10">
        <v>7.7777777777777784E-3</v>
      </c>
      <c r="H120" s="10">
        <v>2.7106481481481481E-2</v>
      </c>
      <c r="I120" s="11">
        <v>1.9328703703703702E-2</v>
      </c>
      <c r="J120" s="12" t="s">
        <v>47</v>
      </c>
      <c r="K120" s="8">
        <v>5</v>
      </c>
      <c r="L120" s="8">
        <v>88</v>
      </c>
      <c r="M120" s="8">
        <v>119</v>
      </c>
    </row>
    <row r="121" spans="1:13" x14ac:dyDescent="0.35">
      <c r="A121" s="28">
        <v>8</v>
      </c>
      <c r="B121" t="s">
        <v>288</v>
      </c>
      <c r="C121" t="s">
        <v>19</v>
      </c>
      <c r="D121">
        <v>1954</v>
      </c>
      <c r="E121" t="s">
        <v>83</v>
      </c>
      <c r="F121" t="s">
        <v>16</v>
      </c>
      <c r="G121" s="10">
        <v>8.3333333333333317E-4</v>
      </c>
      <c r="H121" s="10">
        <v>2.0405092592592593E-2</v>
      </c>
      <c r="I121" s="11">
        <v>1.9571759259259261E-2</v>
      </c>
      <c r="J121" s="12" t="s">
        <v>95</v>
      </c>
      <c r="K121" s="8">
        <v>19</v>
      </c>
      <c r="L121" s="8">
        <v>89</v>
      </c>
      <c r="M121" s="8">
        <v>120</v>
      </c>
    </row>
    <row r="122" spans="1:13" x14ac:dyDescent="0.35">
      <c r="A122" s="28">
        <v>88</v>
      </c>
      <c r="B122" t="s">
        <v>268</v>
      </c>
      <c r="C122" t="s">
        <v>289</v>
      </c>
      <c r="D122">
        <v>1945</v>
      </c>
      <c r="E122" t="s">
        <v>290</v>
      </c>
      <c r="F122" t="s">
        <v>16</v>
      </c>
      <c r="G122" s="10">
        <v>1.0092592592592549E-2</v>
      </c>
      <c r="H122" s="10">
        <v>3.0162037037037032E-2</v>
      </c>
      <c r="I122" s="11">
        <v>2.0069444444444483E-2</v>
      </c>
      <c r="J122" s="12" t="s">
        <v>204</v>
      </c>
      <c r="K122" s="8">
        <v>6</v>
      </c>
      <c r="L122" s="8">
        <v>90</v>
      </c>
      <c r="M122" s="8">
        <v>121</v>
      </c>
    </row>
    <row r="123" spans="1:13" x14ac:dyDescent="0.35">
      <c r="A123" s="28">
        <v>49</v>
      </c>
      <c r="B123" t="s">
        <v>291</v>
      </c>
      <c r="C123" t="s">
        <v>292</v>
      </c>
      <c r="D123">
        <v>1951</v>
      </c>
      <c r="E123" t="s">
        <v>293</v>
      </c>
      <c r="F123" t="s">
        <v>104</v>
      </c>
      <c r="G123" s="10">
        <v>5.5787037037036977E-3</v>
      </c>
      <c r="H123" s="10">
        <v>2.5925925925925925E-2</v>
      </c>
      <c r="I123" s="11">
        <v>2.0347222222222228E-2</v>
      </c>
      <c r="J123" s="12" t="s">
        <v>271</v>
      </c>
      <c r="K123" s="8">
        <v>3</v>
      </c>
      <c r="L123" s="8">
        <v>32</v>
      </c>
      <c r="M123" s="8">
        <v>122</v>
      </c>
    </row>
    <row r="124" spans="1:13" x14ac:dyDescent="0.35">
      <c r="A124" s="28">
        <v>34</v>
      </c>
      <c r="B124" t="s">
        <v>294</v>
      </c>
      <c r="C124" t="s">
        <v>295</v>
      </c>
      <c r="D124">
        <v>1941</v>
      </c>
      <c r="E124" t="s">
        <v>252</v>
      </c>
      <c r="F124" t="s">
        <v>16</v>
      </c>
      <c r="G124" s="10">
        <v>3.842592592592588E-3</v>
      </c>
      <c r="H124" s="10">
        <v>2.4548611111111115E-2</v>
      </c>
      <c r="I124" s="11">
        <v>2.0706018518518526E-2</v>
      </c>
      <c r="J124" s="12" t="s">
        <v>204</v>
      </c>
      <c r="K124" s="8">
        <v>7</v>
      </c>
      <c r="L124" s="8">
        <v>91</v>
      </c>
      <c r="M124" s="8">
        <v>123</v>
      </c>
    </row>
    <row r="125" spans="1:13" x14ac:dyDescent="0.35">
      <c r="A125" s="28">
        <v>4</v>
      </c>
      <c r="B125" t="s">
        <v>296</v>
      </c>
      <c r="C125" t="s">
        <v>297</v>
      </c>
      <c r="D125">
        <v>1955</v>
      </c>
      <c r="E125" t="s">
        <v>100</v>
      </c>
      <c r="F125" t="s">
        <v>104</v>
      </c>
      <c r="G125" s="10">
        <v>3.7037037037037019E-4</v>
      </c>
      <c r="H125" s="10">
        <v>2.4999999999999998E-2</v>
      </c>
      <c r="I125" s="11">
        <v>2.4629629629629626E-2</v>
      </c>
      <c r="J125" s="12" t="s">
        <v>172</v>
      </c>
      <c r="K125" s="8">
        <v>8</v>
      </c>
      <c r="L125" s="8">
        <v>33</v>
      </c>
      <c r="M125" s="8">
        <v>124</v>
      </c>
    </row>
    <row r="126" spans="1:13" x14ac:dyDescent="0.35">
      <c r="A126" s="28">
        <v>0</v>
      </c>
      <c r="B126" t="s">
        <v>298</v>
      </c>
      <c r="C126" t="s">
        <v>299</v>
      </c>
      <c r="D126">
        <v>1952</v>
      </c>
      <c r="E126" t="s">
        <v>83</v>
      </c>
      <c r="F126" t="s">
        <v>16</v>
      </c>
      <c r="G126" s="22">
        <v>0</v>
      </c>
      <c r="H126" s="22">
        <v>5.2986111111111116E-2</v>
      </c>
      <c r="I126" s="20">
        <v>5.2986111111111116E-2</v>
      </c>
      <c r="J126" s="12" t="s">
        <v>95</v>
      </c>
      <c r="K126" s="25">
        <v>20</v>
      </c>
      <c r="L126" s="25">
        <v>92</v>
      </c>
      <c r="M126" s="26">
        <v>125</v>
      </c>
    </row>
    <row r="127" spans="1:13" x14ac:dyDescent="0.35">
      <c r="A127" t="s">
        <v>300</v>
      </c>
      <c r="I127"/>
      <c r="K127"/>
    </row>
    <row r="128" spans="1:13" x14ac:dyDescent="0.35">
      <c r="A128" t="s">
        <v>300</v>
      </c>
      <c r="I128"/>
      <c r="K128"/>
    </row>
    <row r="129" spans="1:11" x14ac:dyDescent="0.35">
      <c r="A129" t="s">
        <v>300</v>
      </c>
      <c r="I129"/>
      <c r="K129"/>
    </row>
    <row r="130" spans="1:11" x14ac:dyDescent="0.35">
      <c r="A130" t="s">
        <v>300</v>
      </c>
      <c r="I130"/>
      <c r="K130"/>
    </row>
    <row r="131" spans="1:11" x14ac:dyDescent="0.35">
      <c r="A131" t="s">
        <v>300</v>
      </c>
      <c r="I131"/>
      <c r="K131"/>
    </row>
    <row r="132" spans="1:11" x14ac:dyDescent="0.35">
      <c r="A132" t="s">
        <v>300</v>
      </c>
      <c r="I132"/>
      <c r="K132"/>
    </row>
    <row r="133" spans="1:11" x14ac:dyDescent="0.35">
      <c r="A133" t="s">
        <v>300</v>
      </c>
      <c r="I133"/>
      <c r="K133"/>
    </row>
    <row r="134" spans="1:11" x14ac:dyDescent="0.35">
      <c r="A134" t="s">
        <v>300</v>
      </c>
      <c r="I134"/>
      <c r="K134"/>
    </row>
    <row r="135" spans="1:11" x14ac:dyDescent="0.35">
      <c r="A135" t="s">
        <v>300</v>
      </c>
      <c r="I135"/>
      <c r="K135"/>
    </row>
    <row r="136" spans="1:11" x14ac:dyDescent="0.35">
      <c r="A136" t="s">
        <v>300</v>
      </c>
      <c r="I136"/>
      <c r="K136"/>
    </row>
    <row r="137" spans="1:11" x14ac:dyDescent="0.35">
      <c r="A137" t="s">
        <v>300</v>
      </c>
      <c r="I137"/>
      <c r="K137"/>
    </row>
    <row r="138" spans="1:11" x14ac:dyDescent="0.35">
      <c r="A138" t="s">
        <v>300</v>
      </c>
      <c r="I138"/>
      <c r="K138"/>
    </row>
    <row r="139" spans="1:11" x14ac:dyDescent="0.35">
      <c r="A139" t="s">
        <v>300</v>
      </c>
      <c r="I139"/>
      <c r="K139"/>
    </row>
    <row r="140" spans="1:11" x14ac:dyDescent="0.35">
      <c r="A140" t="s">
        <v>300</v>
      </c>
      <c r="I140"/>
      <c r="K140"/>
    </row>
    <row r="141" spans="1:11" x14ac:dyDescent="0.35">
      <c r="A141" t="s">
        <v>300</v>
      </c>
      <c r="I141"/>
      <c r="K141"/>
    </row>
    <row r="142" spans="1:11" x14ac:dyDescent="0.35">
      <c r="A142" t="s">
        <v>300</v>
      </c>
      <c r="I142"/>
      <c r="K142"/>
    </row>
    <row r="143" spans="1:11" x14ac:dyDescent="0.35">
      <c r="A143" t="s">
        <v>300</v>
      </c>
    </row>
    <row r="144" spans="1:11" x14ac:dyDescent="0.35">
      <c r="A144" t="s">
        <v>300</v>
      </c>
    </row>
    <row r="145" spans="1:1" x14ac:dyDescent="0.35">
      <c r="A145" t="s">
        <v>300</v>
      </c>
    </row>
    <row r="146" spans="1:1" x14ac:dyDescent="0.35">
      <c r="A146" t="s">
        <v>300</v>
      </c>
    </row>
    <row r="147" spans="1:1" x14ac:dyDescent="0.35">
      <c r="A147" t="s">
        <v>300</v>
      </c>
    </row>
    <row r="148" spans="1:1" x14ac:dyDescent="0.35">
      <c r="A148" t="s">
        <v>300</v>
      </c>
    </row>
    <row r="149" spans="1:1" x14ac:dyDescent="0.35">
      <c r="A149" t="s">
        <v>300</v>
      </c>
    </row>
    <row r="150" spans="1:1" x14ac:dyDescent="0.35">
      <c r="A150" t="s">
        <v>300</v>
      </c>
    </row>
    <row r="151" spans="1:1" x14ac:dyDescent="0.35">
      <c r="A151" t="s">
        <v>300</v>
      </c>
    </row>
    <row r="152" spans="1:1" x14ac:dyDescent="0.35">
      <c r="A152" t="s">
        <v>300</v>
      </c>
    </row>
  </sheetData>
  <sheetProtection sort="0" autoFilter="0" pivotTables="0"/>
  <dataValidations count="1">
    <dataValidation type="list" allowBlank="1" showInputMessage="1" showErrorMessage="1" sqref="F2:F126" xr:uid="{00000000-0002-0000-0000-000000000000}">
      <formula1>"Z,M"</formula1>
    </dataValidation>
  </dataValidations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W149"/>
  <sheetViews>
    <sheetView zoomScale="85" zoomScaleNormal="85" workbookViewId="0">
      <pane xSplit="4" ySplit="1" topLeftCell="E161" activePane="bottomRight" state="frozen"/>
      <selection pane="topRight" activeCell="A2" sqref="A2"/>
      <selection pane="bottomLeft" activeCell="A2" sqref="A2"/>
      <selection pane="bottomRight" activeCell="B170" sqref="B170"/>
    </sheetView>
  </sheetViews>
  <sheetFormatPr defaultRowHeight="14.5" x14ac:dyDescent="0.35"/>
  <cols>
    <col min="1" max="1" width="9.81640625" customWidth="1"/>
    <col min="2" max="3" width="20.453125" customWidth="1"/>
    <col min="4" max="4" width="9.1796875" bestFit="1" customWidth="1"/>
    <col min="5" max="5" width="25.26953125" bestFit="1" customWidth="1"/>
    <col min="6" max="6" width="9.26953125" customWidth="1"/>
    <col min="7" max="7" width="9.54296875" customWidth="1"/>
    <col min="8" max="8" width="10.81640625" customWidth="1"/>
    <col min="9" max="9" width="9.453125" style="6" customWidth="1"/>
    <col min="10" max="10" width="11.453125" customWidth="1"/>
    <col min="11" max="11" width="13.453125" style="9" bestFit="1" customWidth="1"/>
    <col min="12" max="12" width="15.1796875" bestFit="1" customWidth="1"/>
    <col min="13" max="13" width="12.7265625" bestFit="1" customWidth="1"/>
    <col min="15" max="15" width="12.26953125" bestFit="1" customWidth="1"/>
    <col min="16" max="16" width="8.7265625" bestFit="1" customWidth="1"/>
    <col min="18" max="19" width="8.81640625" style="33"/>
  </cols>
  <sheetData>
    <row r="1" spans="1:23" ht="29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4" t="s">
        <v>7</v>
      </c>
      <c r="I1" s="5" t="s">
        <v>8</v>
      </c>
      <c r="J1" s="14" t="s">
        <v>9</v>
      </c>
      <c r="K1" s="7" t="s">
        <v>10</v>
      </c>
      <c r="L1" s="4" t="s">
        <v>11</v>
      </c>
      <c r="M1" s="4" t="s">
        <v>12</v>
      </c>
      <c r="N1" s="15"/>
      <c r="O1" s="13" t="s">
        <v>301</v>
      </c>
      <c r="P1" s="30">
        <v>0</v>
      </c>
      <c r="Q1" s="15"/>
      <c r="R1" s="31"/>
      <c r="S1" s="31"/>
      <c r="T1" s="30">
        <v>1.1574074074074073E-4</v>
      </c>
      <c r="U1" s="15"/>
      <c r="V1" s="15"/>
      <c r="W1" s="15"/>
    </row>
    <row r="2" spans="1:23" hidden="1" x14ac:dyDescent="0.35">
      <c r="A2" s="36">
        <v>42</v>
      </c>
      <c r="B2" t="s">
        <v>18</v>
      </c>
      <c r="C2" t="s">
        <v>19</v>
      </c>
      <c r="D2">
        <v>1983</v>
      </c>
      <c r="E2" t="s">
        <v>20</v>
      </c>
      <c r="F2" s="34" t="s">
        <v>16</v>
      </c>
      <c r="G2" s="10">
        <v>4.7453703703703703E-3</v>
      </c>
      <c r="H2" s="10">
        <v>1.3321759259259261E-2</v>
      </c>
      <c r="I2" s="11">
        <v>8.5763888888888903E-3</v>
      </c>
      <c r="J2" s="12" t="s">
        <v>17</v>
      </c>
      <c r="K2" s="8">
        <v>1</v>
      </c>
      <c r="L2" s="8">
        <v>1</v>
      </c>
      <c r="M2" s="8">
        <v>1</v>
      </c>
      <c r="R2" s="32"/>
    </row>
    <row r="3" spans="1:23" hidden="1" x14ac:dyDescent="0.35">
      <c r="A3" s="37">
        <v>107</v>
      </c>
      <c r="B3" s="9" t="s">
        <v>408</v>
      </c>
      <c r="C3" t="s">
        <v>76</v>
      </c>
      <c r="D3" s="8">
        <v>1992</v>
      </c>
      <c r="E3" s="9" t="s">
        <v>409</v>
      </c>
      <c r="F3" s="12" t="s">
        <v>16</v>
      </c>
      <c r="G3" s="38">
        <v>1.2152777777777776E-2</v>
      </c>
      <c r="H3" s="10">
        <v>2.0983796296296296E-2</v>
      </c>
      <c r="I3" s="11">
        <v>8.8310185185185193E-3</v>
      </c>
      <c r="J3" s="12" t="s">
        <v>17</v>
      </c>
      <c r="K3" s="8">
        <v>2</v>
      </c>
      <c r="L3" s="8">
        <v>2</v>
      </c>
      <c r="M3" s="8">
        <v>2</v>
      </c>
      <c r="R3" s="32"/>
    </row>
    <row r="4" spans="1:23" hidden="1" x14ac:dyDescent="0.35">
      <c r="A4" s="36">
        <v>56</v>
      </c>
      <c r="B4" t="s">
        <v>338</v>
      </c>
      <c r="C4" t="s">
        <v>14</v>
      </c>
      <c r="D4">
        <v>1983</v>
      </c>
      <c r="E4" t="s">
        <v>339</v>
      </c>
      <c r="F4" s="34" t="s">
        <v>16</v>
      </c>
      <c r="G4" s="10">
        <v>6.3657407407407404E-3</v>
      </c>
      <c r="H4" s="10">
        <v>1.5208333333333332E-2</v>
      </c>
      <c r="I4" s="11">
        <v>8.8425925925925929E-3</v>
      </c>
      <c r="J4" s="12" t="s">
        <v>17</v>
      </c>
      <c r="K4" s="8">
        <v>3</v>
      </c>
      <c r="L4" s="8">
        <v>3</v>
      </c>
      <c r="M4" s="8">
        <v>3</v>
      </c>
      <c r="R4" s="32"/>
    </row>
    <row r="5" spans="1:23" hidden="1" x14ac:dyDescent="0.35">
      <c r="A5" s="37">
        <v>134</v>
      </c>
      <c r="B5" s="9" t="s">
        <v>24</v>
      </c>
      <c r="C5" t="s">
        <v>14</v>
      </c>
      <c r="D5" s="8">
        <v>1979</v>
      </c>
      <c r="E5" s="9" t="s">
        <v>25</v>
      </c>
      <c r="F5" s="12" t="s">
        <v>16</v>
      </c>
      <c r="G5" s="38">
        <v>1.5277777777777776E-2</v>
      </c>
      <c r="H5" s="10">
        <v>2.4236111111111111E-2</v>
      </c>
      <c r="I5" s="11">
        <v>8.9583333333333355E-3</v>
      </c>
      <c r="J5" s="12" t="s">
        <v>26</v>
      </c>
      <c r="K5" s="8">
        <v>1</v>
      </c>
      <c r="L5" s="8">
        <v>4</v>
      </c>
      <c r="M5" s="8">
        <v>4</v>
      </c>
      <c r="R5" s="32"/>
    </row>
    <row r="6" spans="1:23" hidden="1" x14ac:dyDescent="0.35">
      <c r="A6" s="37">
        <v>106</v>
      </c>
      <c r="B6" s="9" t="s">
        <v>407</v>
      </c>
      <c r="C6" t="s">
        <v>49</v>
      </c>
      <c r="D6" s="8">
        <v>1990</v>
      </c>
      <c r="E6" s="9" t="s">
        <v>126</v>
      </c>
      <c r="F6" s="12" t="s">
        <v>16</v>
      </c>
      <c r="G6" s="38">
        <v>1.2037037037037035E-2</v>
      </c>
      <c r="H6" s="10">
        <v>2.1087962962962961E-2</v>
      </c>
      <c r="I6" s="11">
        <v>9.0509259259259258E-3</v>
      </c>
      <c r="J6" s="12" t="s">
        <v>17</v>
      </c>
      <c r="K6" s="8">
        <v>4</v>
      </c>
      <c r="L6" s="8">
        <v>5</v>
      </c>
      <c r="M6" s="8">
        <v>5</v>
      </c>
      <c r="R6" s="32"/>
    </row>
    <row r="7" spans="1:23" hidden="1" x14ac:dyDescent="0.35">
      <c r="A7" s="36">
        <v>66</v>
      </c>
      <c r="B7" t="s">
        <v>344</v>
      </c>
      <c r="C7" t="s">
        <v>345</v>
      </c>
      <c r="D7">
        <v>1989</v>
      </c>
      <c r="E7" t="s">
        <v>117</v>
      </c>
      <c r="F7" s="34" t="s">
        <v>16</v>
      </c>
      <c r="G7" s="38">
        <v>7.4074074074074068E-3</v>
      </c>
      <c r="H7" s="10">
        <v>1.6620370370370372E-2</v>
      </c>
      <c r="I7" s="11">
        <v>9.2129629629629645E-3</v>
      </c>
      <c r="J7" s="12" t="s">
        <v>17</v>
      </c>
      <c r="K7" s="8">
        <v>5</v>
      </c>
      <c r="L7" s="8">
        <v>6</v>
      </c>
      <c r="M7" s="8">
        <v>6</v>
      </c>
      <c r="R7" s="32"/>
    </row>
    <row r="8" spans="1:23" hidden="1" x14ac:dyDescent="0.35">
      <c r="A8" s="36">
        <v>64</v>
      </c>
      <c r="B8" t="s">
        <v>32</v>
      </c>
      <c r="C8" t="s">
        <v>19</v>
      </c>
      <c r="D8">
        <v>1991</v>
      </c>
      <c r="E8" t="s">
        <v>33</v>
      </c>
      <c r="F8" s="34" t="s">
        <v>16</v>
      </c>
      <c r="G8" s="38">
        <v>7.175925925925925E-3</v>
      </c>
      <c r="H8" s="10">
        <v>1.6469907407407405E-2</v>
      </c>
      <c r="I8" s="11">
        <v>9.2939814814814795E-3</v>
      </c>
      <c r="J8" s="12" t="s">
        <v>17</v>
      </c>
      <c r="K8" s="8">
        <v>6</v>
      </c>
      <c r="L8" s="8">
        <v>7</v>
      </c>
      <c r="M8" s="8">
        <v>7</v>
      </c>
      <c r="R8" s="32"/>
    </row>
    <row r="9" spans="1:23" hidden="1" x14ac:dyDescent="0.35">
      <c r="A9" s="37">
        <v>50</v>
      </c>
      <c r="B9" s="9" t="s">
        <v>400</v>
      </c>
      <c r="C9" t="s">
        <v>401</v>
      </c>
      <c r="D9" s="8">
        <v>1986</v>
      </c>
      <c r="E9" s="9" t="s">
        <v>402</v>
      </c>
      <c r="F9" s="12" t="s">
        <v>16</v>
      </c>
      <c r="G9" s="10">
        <v>5.6712962962962958E-3</v>
      </c>
      <c r="H9" s="10">
        <v>1.5138888888888889E-2</v>
      </c>
      <c r="I9" s="11">
        <v>9.4675925925925934E-3</v>
      </c>
      <c r="J9" s="12" t="s">
        <v>17</v>
      </c>
      <c r="K9" s="8">
        <v>7</v>
      </c>
      <c r="L9" s="8">
        <v>8</v>
      </c>
      <c r="M9" s="8">
        <v>8</v>
      </c>
      <c r="R9" s="32"/>
    </row>
    <row r="10" spans="1:23" hidden="1" x14ac:dyDescent="0.35">
      <c r="A10" s="36">
        <v>97</v>
      </c>
      <c r="B10" t="s">
        <v>34</v>
      </c>
      <c r="C10" t="s">
        <v>35</v>
      </c>
      <c r="D10">
        <v>1980</v>
      </c>
      <c r="E10" t="s">
        <v>36</v>
      </c>
      <c r="F10" s="34" t="s">
        <v>16</v>
      </c>
      <c r="G10" s="38">
        <v>1.0995370370370369E-2</v>
      </c>
      <c r="H10" s="10">
        <v>2.0474537037037038E-2</v>
      </c>
      <c r="I10" s="11">
        <v>9.4791666666666687E-3</v>
      </c>
      <c r="J10" s="12" t="s">
        <v>26</v>
      </c>
      <c r="K10" s="8">
        <v>2</v>
      </c>
      <c r="L10" s="8">
        <v>9</v>
      </c>
      <c r="M10" s="8">
        <v>9</v>
      </c>
      <c r="R10" s="32"/>
    </row>
    <row r="11" spans="1:23" hidden="1" x14ac:dyDescent="0.35">
      <c r="A11" s="37">
        <v>128</v>
      </c>
      <c r="B11" s="9" t="s">
        <v>422</v>
      </c>
      <c r="C11" t="s">
        <v>35</v>
      </c>
      <c r="D11" s="8">
        <v>1980</v>
      </c>
      <c r="E11" s="9" t="s">
        <v>423</v>
      </c>
      <c r="F11" s="12" t="s">
        <v>16</v>
      </c>
      <c r="G11" s="38">
        <v>1.4583333333333332E-2</v>
      </c>
      <c r="H11" s="10">
        <v>2.4224537037037034E-2</v>
      </c>
      <c r="I11" s="11">
        <v>9.6412037037037022E-3</v>
      </c>
      <c r="J11" s="12" t="s">
        <v>26</v>
      </c>
      <c r="K11" s="8">
        <v>3</v>
      </c>
      <c r="L11" s="8">
        <v>10</v>
      </c>
      <c r="M11" s="8">
        <v>10</v>
      </c>
      <c r="R11" s="32"/>
    </row>
    <row r="12" spans="1:23" hidden="1" x14ac:dyDescent="0.35">
      <c r="A12" s="36">
        <v>93</v>
      </c>
      <c r="B12" t="s">
        <v>51</v>
      </c>
      <c r="C12" t="s">
        <v>52</v>
      </c>
      <c r="D12">
        <v>1972</v>
      </c>
      <c r="E12" t="s">
        <v>53</v>
      </c>
      <c r="F12" s="34" t="s">
        <v>16</v>
      </c>
      <c r="G12" s="38">
        <v>1.0532407407407407E-2</v>
      </c>
      <c r="H12" s="10">
        <v>2.0208333333333335E-2</v>
      </c>
      <c r="I12" s="11">
        <v>9.6759259259259281E-3</v>
      </c>
      <c r="J12" s="12" t="s">
        <v>26</v>
      </c>
      <c r="K12" s="8">
        <v>4</v>
      </c>
      <c r="L12" s="8">
        <v>11</v>
      </c>
      <c r="M12" s="8">
        <v>11</v>
      </c>
      <c r="R12" s="32"/>
    </row>
    <row r="13" spans="1:23" hidden="1" x14ac:dyDescent="0.35">
      <c r="A13" s="36">
        <v>104</v>
      </c>
      <c r="B13" t="s">
        <v>342</v>
      </c>
      <c r="C13" t="s">
        <v>343</v>
      </c>
      <c r="D13">
        <v>1991</v>
      </c>
      <c r="F13" s="34" t="s">
        <v>16</v>
      </c>
      <c r="G13" s="38">
        <v>1.1805555555555555E-2</v>
      </c>
      <c r="H13" s="10">
        <v>2.1631944444444443E-2</v>
      </c>
      <c r="I13" s="11">
        <v>9.826388888888888E-3</v>
      </c>
      <c r="J13" s="12" t="s">
        <v>17</v>
      </c>
      <c r="K13" s="8">
        <v>8</v>
      </c>
      <c r="L13" s="8">
        <v>12</v>
      </c>
      <c r="M13" s="8">
        <v>12</v>
      </c>
      <c r="R13" s="32"/>
    </row>
    <row r="14" spans="1:23" hidden="1" x14ac:dyDescent="0.35">
      <c r="A14" s="36">
        <v>36</v>
      </c>
      <c r="B14" t="s">
        <v>229</v>
      </c>
      <c r="C14" t="s">
        <v>386</v>
      </c>
      <c r="D14">
        <v>1982</v>
      </c>
      <c r="E14" t="s">
        <v>387</v>
      </c>
      <c r="F14" s="34" t="s">
        <v>104</v>
      </c>
      <c r="G14" s="10">
        <v>4.0509259259259257E-3</v>
      </c>
      <c r="H14" s="10">
        <v>1.3935185185185184E-2</v>
      </c>
      <c r="I14" s="11">
        <v>9.8842592592592593E-3</v>
      </c>
      <c r="J14" s="12" t="s">
        <v>118</v>
      </c>
      <c r="K14" s="8">
        <v>1</v>
      </c>
      <c r="L14" s="8">
        <v>1</v>
      </c>
      <c r="M14" s="8">
        <v>13</v>
      </c>
      <c r="R14" s="32"/>
    </row>
    <row r="15" spans="1:23" hidden="1" x14ac:dyDescent="0.35">
      <c r="A15" s="36">
        <v>83</v>
      </c>
      <c r="B15" t="s">
        <v>350</v>
      </c>
      <c r="C15" t="s">
        <v>63</v>
      </c>
      <c r="D15">
        <v>1993</v>
      </c>
      <c r="E15" t="s">
        <v>97</v>
      </c>
      <c r="F15" s="34" t="s">
        <v>16</v>
      </c>
      <c r="G15" s="38">
        <v>9.3749999999999997E-3</v>
      </c>
      <c r="H15" s="10">
        <v>1.9282407407407408E-2</v>
      </c>
      <c r="I15" s="11">
        <v>9.9074074074074082E-3</v>
      </c>
      <c r="J15" s="12" t="s">
        <v>17</v>
      </c>
      <c r="K15" s="8">
        <v>9</v>
      </c>
      <c r="L15" s="8">
        <v>13</v>
      </c>
      <c r="M15" s="8">
        <v>14</v>
      </c>
      <c r="R15" s="32"/>
    </row>
    <row r="16" spans="1:23" hidden="1" x14ac:dyDescent="0.35">
      <c r="A16" s="36">
        <v>35</v>
      </c>
      <c r="B16" t="s">
        <v>352</v>
      </c>
      <c r="C16" t="s">
        <v>353</v>
      </c>
      <c r="D16">
        <v>1977</v>
      </c>
      <c r="E16" t="s">
        <v>354</v>
      </c>
      <c r="F16" s="34" t="s">
        <v>16</v>
      </c>
      <c r="G16" s="10">
        <v>3.9351851851851848E-3</v>
      </c>
      <c r="H16" s="10">
        <v>1.4004629629629631E-2</v>
      </c>
      <c r="I16" s="11">
        <v>1.0069444444444447E-2</v>
      </c>
      <c r="J16" s="12" t="s">
        <v>26</v>
      </c>
      <c r="K16" s="8">
        <v>5</v>
      </c>
      <c r="L16" s="8">
        <v>14</v>
      </c>
      <c r="M16" s="8">
        <v>15</v>
      </c>
      <c r="R16" s="32"/>
    </row>
    <row r="17" spans="1:18" hidden="1" x14ac:dyDescent="0.35">
      <c r="A17" s="36">
        <v>33</v>
      </c>
      <c r="B17" t="s">
        <v>358</v>
      </c>
      <c r="C17" t="s">
        <v>359</v>
      </c>
      <c r="D17">
        <v>1972</v>
      </c>
      <c r="E17" t="s">
        <v>360</v>
      </c>
      <c r="F17" s="34" t="s">
        <v>16</v>
      </c>
      <c r="G17" s="10">
        <v>3.7037037037037034E-3</v>
      </c>
      <c r="H17" s="10">
        <v>1.3865740740740739E-2</v>
      </c>
      <c r="I17" s="11">
        <v>1.0162037037037035E-2</v>
      </c>
      <c r="J17" s="12" t="s">
        <v>26</v>
      </c>
      <c r="K17" s="8">
        <v>6</v>
      </c>
      <c r="L17" s="8">
        <v>15</v>
      </c>
      <c r="M17" s="8">
        <v>16</v>
      </c>
      <c r="R17" s="32"/>
    </row>
    <row r="18" spans="1:18" hidden="1" x14ac:dyDescent="0.35">
      <c r="A18" s="36">
        <v>39</v>
      </c>
      <c r="B18" t="s">
        <v>44</v>
      </c>
      <c r="C18" t="s">
        <v>45</v>
      </c>
      <c r="D18">
        <v>2003</v>
      </c>
      <c r="E18" t="s">
        <v>335</v>
      </c>
      <c r="F18" s="34" t="s">
        <v>16</v>
      </c>
      <c r="G18" s="10">
        <v>4.3981481481481476E-3</v>
      </c>
      <c r="H18" s="10">
        <v>1.4606481481481482E-2</v>
      </c>
      <c r="I18" s="11">
        <v>1.0208333333333335E-2</v>
      </c>
      <c r="J18" s="12" t="s">
        <v>47</v>
      </c>
      <c r="K18" s="8">
        <v>1</v>
      </c>
      <c r="L18" s="8">
        <v>16</v>
      </c>
      <c r="M18" s="8">
        <v>17</v>
      </c>
      <c r="R18" s="32"/>
    </row>
    <row r="19" spans="1:18" hidden="1" x14ac:dyDescent="0.35">
      <c r="A19" s="36">
        <v>124</v>
      </c>
      <c r="B19" t="s">
        <v>67</v>
      </c>
      <c r="C19" t="s">
        <v>19</v>
      </c>
      <c r="D19">
        <v>1985</v>
      </c>
      <c r="E19" t="s">
        <v>337</v>
      </c>
      <c r="F19" s="34" t="s">
        <v>16</v>
      </c>
      <c r="G19" s="38">
        <v>1.412037037037037E-2</v>
      </c>
      <c r="H19" s="10">
        <v>2.449074074074074E-2</v>
      </c>
      <c r="I19" s="11">
        <v>1.037037037037037E-2</v>
      </c>
      <c r="J19" s="12" t="s">
        <v>17</v>
      </c>
      <c r="K19" s="8">
        <v>10</v>
      </c>
      <c r="L19" s="8">
        <v>17</v>
      </c>
      <c r="M19" s="8">
        <v>18</v>
      </c>
      <c r="R19" s="32"/>
    </row>
    <row r="20" spans="1:18" hidden="1" x14ac:dyDescent="0.35">
      <c r="A20" s="36">
        <v>68</v>
      </c>
      <c r="B20" t="s">
        <v>373</v>
      </c>
      <c r="C20" t="s">
        <v>14</v>
      </c>
      <c r="D20">
        <v>1970</v>
      </c>
      <c r="E20" t="s">
        <v>374</v>
      </c>
      <c r="F20" s="34" t="s">
        <v>16</v>
      </c>
      <c r="G20" s="38">
        <v>7.6388888888888878E-3</v>
      </c>
      <c r="H20" s="10">
        <v>1.8032407407407407E-2</v>
      </c>
      <c r="I20" s="11">
        <v>1.0393518518518519E-2</v>
      </c>
      <c r="J20" s="12" t="s">
        <v>61</v>
      </c>
      <c r="K20" s="8">
        <v>1</v>
      </c>
      <c r="L20" s="8">
        <v>18</v>
      </c>
      <c r="M20" s="8">
        <v>19</v>
      </c>
      <c r="R20" s="32"/>
    </row>
    <row r="21" spans="1:18" hidden="1" x14ac:dyDescent="0.35">
      <c r="A21" s="37">
        <v>70</v>
      </c>
      <c r="B21" s="9" t="s">
        <v>405</v>
      </c>
      <c r="C21" t="s">
        <v>334</v>
      </c>
      <c r="D21" s="8">
        <v>1999</v>
      </c>
      <c r="E21" s="9" t="s">
        <v>363</v>
      </c>
      <c r="F21" s="12" t="s">
        <v>16</v>
      </c>
      <c r="G21" s="38">
        <v>7.8703703703703696E-3</v>
      </c>
      <c r="H21" s="10">
        <v>1.8356481481481481E-2</v>
      </c>
      <c r="I21" s="11">
        <v>1.0486111111111111E-2</v>
      </c>
      <c r="J21" s="12" t="s">
        <v>17</v>
      </c>
      <c r="K21" s="8">
        <v>11</v>
      </c>
      <c r="L21" s="8">
        <v>19</v>
      </c>
      <c r="M21" s="8">
        <v>20</v>
      </c>
      <c r="R21" s="32"/>
    </row>
    <row r="22" spans="1:18" hidden="1" x14ac:dyDescent="0.35">
      <c r="A22" s="36">
        <v>17</v>
      </c>
      <c r="B22" t="s">
        <v>59</v>
      </c>
      <c r="C22" t="s">
        <v>19</v>
      </c>
      <c r="D22">
        <v>1965</v>
      </c>
      <c r="E22" t="s">
        <v>372</v>
      </c>
      <c r="F22" s="34" t="s">
        <v>16</v>
      </c>
      <c r="G22" s="10">
        <v>1.8518518518518517E-3</v>
      </c>
      <c r="H22" s="10">
        <v>1.2372685185185186E-2</v>
      </c>
      <c r="I22" s="11">
        <v>1.0520833333333335E-2</v>
      </c>
      <c r="J22" s="12" t="s">
        <v>61</v>
      </c>
      <c r="K22" s="8">
        <v>2</v>
      </c>
      <c r="L22" s="8">
        <v>20</v>
      </c>
      <c r="M22" s="8">
        <v>21</v>
      </c>
      <c r="R22" s="32"/>
    </row>
    <row r="23" spans="1:18" hidden="1" x14ac:dyDescent="0.35">
      <c r="A23" s="36">
        <v>59</v>
      </c>
      <c r="B23" t="s">
        <v>355</v>
      </c>
      <c r="C23" t="s">
        <v>356</v>
      </c>
      <c r="D23">
        <v>1976</v>
      </c>
      <c r="E23" t="s">
        <v>357</v>
      </c>
      <c r="F23" s="34" t="s">
        <v>16</v>
      </c>
      <c r="G23" s="10">
        <v>6.7129629629629622E-3</v>
      </c>
      <c r="H23" s="10">
        <v>1.7280092592592593E-2</v>
      </c>
      <c r="I23" s="11">
        <v>1.0567129629629631E-2</v>
      </c>
      <c r="J23" s="12" t="s">
        <v>26</v>
      </c>
      <c r="K23" s="8">
        <v>7</v>
      </c>
      <c r="L23" s="8">
        <v>21</v>
      </c>
      <c r="M23" s="8">
        <v>22</v>
      </c>
      <c r="R23" s="32"/>
    </row>
    <row r="24" spans="1:18" x14ac:dyDescent="0.35">
      <c r="A24" s="35">
        <v>88</v>
      </c>
      <c r="B24" t="s">
        <v>101</v>
      </c>
      <c r="C24" t="s">
        <v>102</v>
      </c>
      <c r="D24">
        <v>2002</v>
      </c>
      <c r="E24" t="s">
        <v>330</v>
      </c>
      <c r="F24" s="34" t="s">
        <v>104</v>
      </c>
      <c r="G24" s="38">
        <v>9.9537037037037025E-3</v>
      </c>
      <c r="H24" s="10">
        <v>2.0555555555555556E-2</v>
      </c>
      <c r="I24" s="11">
        <v>1.0601851851851854E-2</v>
      </c>
      <c r="J24" s="12" t="s">
        <v>105</v>
      </c>
      <c r="K24" s="8">
        <v>1</v>
      </c>
      <c r="L24" s="8">
        <v>2</v>
      </c>
      <c r="M24" s="8">
        <v>23</v>
      </c>
      <c r="R24" s="32"/>
    </row>
    <row r="25" spans="1:18" hidden="1" x14ac:dyDescent="0.35">
      <c r="A25" s="37">
        <v>125</v>
      </c>
      <c r="B25" s="9" t="s">
        <v>411</v>
      </c>
      <c r="C25" t="s">
        <v>412</v>
      </c>
      <c r="D25" s="8">
        <v>1983</v>
      </c>
      <c r="E25" s="9" t="s">
        <v>413</v>
      </c>
      <c r="F25" s="12" t="s">
        <v>16</v>
      </c>
      <c r="G25" s="38">
        <v>1.4236111111111109E-2</v>
      </c>
      <c r="H25" s="10">
        <v>2.4895833333333336E-2</v>
      </c>
      <c r="I25" s="11">
        <v>1.0659722222222227E-2</v>
      </c>
      <c r="J25" s="12" t="s">
        <v>17</v>
      </c>
      <c r="K25" s="8">
        <v>12</v>
      </c>
      <c r="L25" s="8">
        <v>22</v>
      </c>
      <c r="M25" s="8">
        <v>24</v>
      </c>
      <c r="R25" s="32"/>
    </row>
    <row r="26" spans="1:18" hidden="1" x14ac:dyDescent="0.35">
      <c r="A26" s="36">
        <v>121</v>
      </c>
      <c r="B26" t="s">
        <v>56</v>
      </c>
      <c r="C26" t="s">
        <v>57</v>
      </c>
      <c r="D26">
        <v>1982</v>
      </c>
      <c r="E26" t="s">
        <v>346</v>
      </c>
      <c r="F26" s="34" t="s">
        <v>16</v>
      </c>
      <c r="G26" s="38">
        <v>1.3773148148148147E-2</v>
      </c>
      <c r="H26" s="10">
        <v>2.4444444444444446E-2</v>
      </c>
      <c r="I26" s="11">
        <v>1.0671296296296299E-2</v>
      </c>
      <c r="J26" s="12" t="s">
        <v>17</v>
      </c>
      <c r="K26" s="8">
        <v>13</v>
      </c>
      <c r="L26" s="8">
        <v>23</v>
      </c>
      <c r="M26" s="8">
        <v>25</v>
      </c>
      <c r="R26" s="32"/>
    </row>
    <row r="27" spans="1:18" hidden="1" x14ac:dyDescent="0.35">
      <c r="A27" s="37">
        <v>112</v>
      </c>
      <c r="B27" s="9" t="s">
        <v>410</v>
      </c>
      <c r="C27" t="s">
        <v>155</v>
      </c>
      <c r="D27" s="8">
        <v>1981</v>
      </c>
      <c r="E27" s="9" t="s">
        <v>402</v>
      </c>
      <c r="F27" s="12" t="s">
        <v>16</v>
      </c>
      <c r="G27" s="38">
        <v>1.2731481481481481E-2</v>
      </c>
      <c r="H27" s="10">
        <v>2.3414351851851853E-2</v>
      </c>
      <c r="I27" s="11">
        <v>1.0682870370370372E-2</v>
      </c>
      <c r="J27" s="12" t="s">
        <v>17</v>
      </c>
      <c r="K27" s="8">
        <v>14</v>
      </c>
      <c r="L27" s="8">
        <v>24</v>
      </c>
      <c r="M27" s="8">
        <v>26</v>
      </c>
      <c r="R27" s="32"/>
    </row>
    <row r="28" spans="1:18" hidden="1" x14ac:dyDescent="0.35">
      <c r="A28" s="36">
        <v>61</v>
      </c>
      <c r="B28" t="s">
        <v>72</v>
      </c>
      <c r="C28" t="s">
        <v>164</v>
      </c>
      <c r="D28">
        <v>1985</v>
      </c>
      <c r="E28" t="s">
        <v>74</v>
      </c>
      <c r="F28" s="34" t="s">
        <v>16</v>
      </c>
      <c r="G28" s="10">
        <v>6.9444444444444441E-3</v>
      </c>
      <c r="H28" s="10">
        <v>1.7650462962962962E-2</v>
      </c>
      <c r="I28" s="11">
        <v>1.0706018518518517E-2</v>
      </c>
      <c r="J28" s="12" t="s">
        <v>17</v>
      </c>
      <c r="K28" s="8">
        <v>15</v>
      </c>
      <c r="L28" s="8">
        <v>25</v>
      </c>
      <c r="M28" s="8">
        <v>27</v>
      </c>
      <c r="R28" s="32"/>
    </row>
    <row r="29" spans="1:18" hidden="1" x14ac:dyDescent="0.35">
      <c r="A29" s="36">
        <v>65</v>
      </c>
      <c r="B29" t="s">
        <v>384</v>
      </c>
      <c r="C29" t="s">
        <v>152</v>
      </c>
      <c r="D29">
        <v>1994</v>
      </c>
      <c r="E29" t="s">
        <v>385</v>
      </c>
      <c r="F29" s="34" t="s">
        <v>104</v>
      </c>
      <c r="G29" s="38">
        <v>7.2916666666666659E-3</v>
      </c>
      <c r="H29" s="10">
        <v>1.8043981481481484E-2</v>
      </c>
      <c r="I29" s="11">
        <v>1.0752314814814819E-2</v>
      </c>
      <c r="J29" s="12" t="s">
        <v>130</v>
      </c>
      <c r="K29" s="8">
        <v>1</v>
      </c>
      <c r="L29" s="8">
        <v>3</v>
      </c>
      <c r="M29" s="8">
        <v>28</v>
      </c>
      <c r="R29" s="32"/>
    </row>
    <row r="30" spans="1:18" hidden="1" x14ac:dyDescent="0.35">
      <c r="A30" s="36">
        <v>127</v>
      </c>
      <c r="B30" t="s">
        <v>362</v>
      </c>
      <c r="C30" t="s">
        <v>14</v>
      </c>
      <c r="D30">
        <v>1975</v>
      </c>
      <c r="E30" t="s">
        <v>363</v>
      </c>
      <c r="F30" s="34" t="s">
        <v>16</v>
      </c>
      <c r="G30" s="38">
        <v>1.4467592592592591E-2</v>
      </c>
      <c r="H30" s="10">
        <v>2.521990740740741E-2</v>
      </c>
      <c r="I30" s="11">
        <v>1.0752314814814819E-2</v>
      </c>
      <c r="J30" s="12" t="s">
        <v>26</v>
      </c>
      <c r="K30" s="8">
        <v>8</v>
      </c>
      <c r="L30" s="8">
        <v>26</v>
      </c>
      <c r="M30" s="8">
        <v>28</v>
      </c>
      <c r="R30" s="32"/>
    </row>
    <row r="31" spans="1:18" hidden="1" x14ac:dyDescent="0.35">
      <c r="A31" s="37">
        <v>22</v>
      </c>
      <c r="B31" s="9" t="s">
        <v>414</v>
      </c>
      <c r="C31" t="s">
        <v>49</v>
      </c>
      <c r="D31" s="8">
        <v>1978</v>
      </c>
      <c r="E31" s="9" t="s">
        <v>415</v>
      </c>
      <c r="F31" s="12" t="s">
        <v>16</v>
      </c>
      <c r="G31" s="10">
        <v>2.4305555555555552E-3</v>
      </c>
      <c r="H31" s="10">
        <v>1.329861111111111E-2</v>
      </c>
      <c r="I31" s="11">
        <v>1.0868055555555554E-2</v>
      </c>
      <c r="J31" s="12" t="s">
        <v>26</v>
      </c>
      <c r="K31" s="8">
        <v>9</v>
      </c>
      <c r="L31" s="8">
        <v>27</v>
      </c>
      <c r="M31" s="8">
        <v>30</v>
      </c>
      <c r="R31" s="32"/>
    </row>
    <row r="32" spans="1:18" hidden="1" x14ac:dyDescent="0.35">
      <c r="A32" s="36">
        <v>62</v>
      </c>
      <c r="B32" t="s">
        <v>96</v>
      </c>
      <c r="C32" t="s">
        <v>35</v>
      </c>
      <c r="D32">
        <v>1989</v>
      </c>
      <c r="E32" t="s">
        <v>351</v>
      </c>
      <c r="F32" s="34" t="s">
        <v>16</v>
      </c>
      <c r="G32" s="10">
        <v>7.060185185185185E-3</v>
      </c>
      <c r="H32" s="10">
        <v>1.7962962962962962E-2</v>
      </c>
      <c r="I32" s="11">
        <v>1.0902777777777777E-2</v>
      </c>
      <c r="J32" s="12" t="s">
        <v>17</v>
      </c>
      <c r="K32" s="8">
        <v>16</v>
      </c>
      <c r="L32" s="8">
        <v>28</v>
      </c>
      <c r="M32" s="8">
        <v>31</v>
      </c>
      <c r="R32" s="32"/>
    </row>
    <row r="33" spans="1:18" hidden="1" x14ac:dyDescent="0.35">
      <c r="A33" s="36">
        <v>51</v>
      </c>
      <c r="B33" t="s">
        <v>364</v>
      </c>
      <c r="C33" t="s">
        <v>76</v>
      </c>
      <c r="D33">
        <v>1968</v>
      </c>
      <c r="E33" t="s">
        <v>365</v>
      </c>
      <c r="F33" s="34" t="s">
        <v>16</v>
      </c>
      <c r="G33" s="10">
        <v>5.7870370370370367E-3</v>
      </c>
      <c r="H33" s="10">
        <v>1.6759259259259258E-2</v>
      </c>
      <c r="I33" s="11">
        <v>1.0972222222222222E-2</v>
      </c>
      <c r="J33" s="12" t="s">
        <v>61</v>
      </c>
      <c r="K33" s="8">
        <v>3</v>
      </c>
      <c r="L33" s="8">
        <v>29</v>
      </c>
      <c r="M33" s="8">
        <v>32</v>
      </c>
      <c r="R33" s="32"/>
    </row>
    <row r="34" spans="1:18" hidden="1" x14ac:dyDescent="0.35">
      <c r="A34" s="37">
        <v>117</v>
      </c>
      <c r="B34" s="9" t="s">
        <v>154</v>
      </c>
      <c r="C34" t="s">
        <v>155</v>
      </c>
      <c r="D34" s="8">
        <v>1980</v>
      </c>
      <c r="E34" s="9" t="s">
        <v>402</v>
      </c>
      <c r="F34" s="12" t="s">
        <v>16</v>
      </c>
      <c r="G34" s="38">
        <v>1.3310185185185184E-2</v>
      </c>
      <c r="H34" s="10">
        <v>2.4305555555555556E-2</v>
      </c>
      <c r="I34" s="11">
        <v>1.0995370370370372E-2</v>
      </c>
      <c r="J34" s="12" t="s">
        <v>26</v>
      </c>
      <c r="K34" s="8">
        <v>10</v>
      </c>
      <c r="L34" s="8">
        <v>30</v>
      </c>
      <c r="M34" s="8">
        <v>33</v>
      </c>
      <c r="R34" s="32"/>
    </row>
    <row r="35" spans="1:18" hidden="1" x14ac:dyDescent="0.35">
      <c r="A35" s="36">
        <v>30</v>
      </c>
      <c r="B35" t="s">
        <v>119</v>
      </c>
      <c r="C35" t="s">
        <v>120</v>
      </c>
      <c r="D35">
        <v>1960</v>
      </c>
      <c r="E35" t="s">
        <v>121</v>
      </c>
      <c r="F35" s="34" t="s">
        <v>16</v>
      </c>
      <c r="G35" s="10">
        <v>3.3564814814814811E-3</v>
      </c>
      <c r="H35" s="10">
        <v>1.4421296296296295E-2</v>
      </c>
      <c r="I35" s="11">
        <v>1.1064814814814814E-2</v>
      </c>
      <c r="J35" s="12" t="s">
        <v>95</v>
      </c>
      <c r="K35" s="8">
        <v>1</v>
      </c>
      <c r="L35" s="8">
        <v>31</v>
      </c>
      <c r="M35" s="8">
        <v>34</v>
      </c>
      <c r="R35" s="32"/>
    </row>
    <row r="36" spans="1:18" hidden="1" x14ac:dyDescent="0.35">
      <c r="A36" s="36">
        <v>52</v>
      </c>
      <c r="B36" t="s">
        <v>108</v>
      </c>
      <c r="C36" t="s">
        <v>109</v>
      </c>
      <c r="D36">
        <v>1957</v>
      </c>
      <c r="E36" t="s">
        <v>110</v>
      </c>
      <c r="F36" s="34" t="s">
        <v>16</v>
      </c>
      <c r="G36" s="10">
        <v>5.9027777777777776E-3</v>
      </c>
      <c r="H36" s="10">
        <v>1.6967592592592593E-2</v>
      </c>
      <c r="I36" s="11">
        <v>1.1064814814814816E-2</v>
      </c>
      <c r="J36" s="12" t="s">
        <v>95</v>
      </c>
      <c r="K36" s="8">
        <v>1</v>
      </c>
      <c r="L36" s="8">
        <v>31</v>
      </c>
      <c r="M36" s="8">
        <v>35</v>
      </c>
      <c r="R36" s="32"/>
    </row>
    <row r="37" spans="1:18" hidden="1" x14ac:dyDescent="0.35">
      <c r="A37" s="36">
        <v>69</v>
      </c>
      <c r="B37" t="s">
        <v>331</v>
      </c>
      <c r="C37" t="s">
        <v>332</v>
      </c>
      <c r="D37">
        <v>2001</v>
      </c>
      <c r="E37" t="s">
        <v>333</v>
      </c>
      <c r="F37" s="34" t="s">
        <v>16</v>
      </c>
      <c r="G37" s="38">
        <v>7.7546296296296287E-3</v>
      </c>
      <c r="H37" s="10">
        <v>1.8831018518518518E-2</v>
      </c>
      <c r="I37" s="11">
        <v>1.1076388888888889E-2</v>
      </c>
      <c r="J37" s="12" t="s">
        <v>47</v>
      </c>
      <c r="K37" s="8">
        <v>2</v>
      </c>
      <c r="L37" s="8">
        <v>33</v>
      </c>
      <c r="M37" s="8">
        <v>36</v>
      </c>
      <c r="R37" s="32"/>
    </row>
    <row r="38" spans="1:18" hidden="1" x14ac:dyDescent="0.35">
      <c r="A38" s="37">
        <v>38</v>
      </c>
      <c r="B38" s="9" t="s">
        <v>398</v>
      </c>
      <c r="C38" t="s">
        <v>35</v>
      </c>
      <c r="D38" s="8">
        <v>2002</v>
      </c>
      <c r="E38" s="9" t="s">
        <v>399</v>
      </c>
      <c r="F38" s="12" t="s">
        <v>16</v>
      </c>
      <c r="G38" s="10">
        <v>4.2824074074074066E-3</v>
      </c>
      <c r="H38" s="10">
        <v>1.5381944444444443E-2</v>
      </c>
      <c r="I38" s="11">
        <v>1.1099537037037036E-2</v>
      </c>
      <c r="J38" s="12" t="s">
        <v>47</v>
      </c>
      <c r="K38" s="8">
        <v>3</v>
      </c>
      <c r="L38" s="8">
        <v>34</v>
      </c>
      <c r="M38" s="8">
        <v>37</v>
      </c>
      <c r="R38" s="32"/>
    </row>
    <row r="39" spans="1:18" hidden="1" x14ac:dyDescent="0.35">
      <c r="A39" s="37">
        <v>46</v>
      </c>
      <c r="B39" s="9" t="s">
        <v>54</v>
      </c>
      <c r="C39" t="s">
        <v>14</v>
      </c>
      <c r="D39" s="8">
        <v>1975</v>
      </c>
      <c r="E39" s="9"/>
      <c r="F39" s="12" t="s">
        <v>16</v>
      </c>
      <c r="G39" s="10">
        <v>5.208333333333333E-3</v>
      </c>
      <c r="H39" s="10">
        <v>1.6342592592592593E-2</v>
      </c>
      <c r="I39" s="11">
        <v>1.113425925925926E-2</v>
      </c>
      <c r="J39" s="12" t="s">
        <v>26</v>
      </c>
      <c r="K39" s="8">
        <v>11</v>
      </c>
      <c r="L39" s="8">
        <v>35</v>
      </c>
      <c r="M39" s="8">
        <v>38</v>
      </c>
      <c r="R39" s="32"/>
    </row>
    <row r="40" spans="1:18" hidden="1" x14ac:dyDescent="0.35">
      <c r="A40" s="37">
        <v>133</v>
      </c>
      <c r="B40" s="9" t="s">
        <v>424</v>
      </c>
      <c r="C40" t="s">
        <v>49</v>
      </c>
      <c r="D40" s="8">
        <v>1972</v>
      </c>
      <c r="E40" s="9" t="s">
        <v>425</v>
      </c>
      <c r="F40" s="12" t="s">
        <v>16</v>
      </c>
      <c r="G40" s="38">
        <v>1.5162037037037036E-2</v>
      </c>
      <c r="H40" s="10">
        <v>2.6331018518518517E-2</v>
      </c>
      <c r="I40" s="11">
        <v>1.1168981481481481E-2</v>
      </c>
      <c r="J40" s="12" t="s">
        <v>26</v>
      </c>
      <c r="K40" s="8">
        <v>12</v>
      </c>
      <c r="L40" s="8">
        <v>36</v>
      </c>
      <c r="M40" s="8">
        <v>39</v>
      </c>
      <c r="R40" s="32"/>
    </row>
    <row r="41" spans="1:18" hidden="1" x14ac:dyDescent="0.35">
      <c r="A41" s="36">
        <v>114</v>
      </c>
      <c r="B41" t="s">
        <v>75</v>
      </c>
      <c r="C41" t="s">
        <v>76</v>
      </c>
      <c r="D41">
        <v>1966</v>
      </c>
      <c r="E41" t="s">
        <v>77</v>
      </c>
      <c r="F41" s="34" t="s">
        <v>16</v>
      </c>
      <c r="G41" s="38">
        <v>1.2962962962962963E-2</v>
      </c>
      <c r="H41" s="10">
        <v>2.417824074074074E-2</v>
      </c>
      <c r="I41" s="11">
        <v>1.1215277777777777E-2</v>
      </c>
      <c r="J41" s="12" t="s">
        <v>61</v>
      </c>
      <c r="K41" s="8">
        <v>4</v>
      </c>
      <c r="L41" s="8">
        <v>37</v>
      </c>
      <c r="M41" s="8">
        <v>40</v>
      </c>
      <c r="R41" s="32"/>
    </row>
    <row r="42" spans="1:18" hidden="1" x14ac:dyDescent="0.35">
      <c r="A42" s="37">
        <v>21</v>
      </c>
      <c r="B42" s="9" t="s">
        <v>428</v>
      </c>
      <c r="C42" t="s">
        <v>167</v>
      </c>
      <c r="D42" s="8">
        <v>1963</v>
      </c>
      <c r="E42" s="9" t="s">
        <v>126</v>
      </c>
      <c r="F42" s="12" t="s">
        <v>16</v>
      </c>
      <c r="G42" s="10">
        <v>2.3148148148148147E-3</v>
      </c>
      <c r="H42" s="10">
        <v>1.3530092592592594E-2</v>
      </c>
      <c r="I42" s="11">
        <v>1.1215277777777779E-2</v>
      </c>
      <c r="J42" s="12" t="s">
        <v>61</v>
      </c>
      <c r="K42" s="8">
        <v>4</v>
      </c>
      <c r="L42" s="8">
        <v>37</v>
      </c>
      <c r="M42" s="8">
        <v>41</v>
      </c>
      <c r="R42" s="32"/>
    </row>
    <row r="43" spans="1:18" hidden="1" x14ac:dyDescent="0.35">
      <c r="A43" s="36">
        <v>57</v>
      </c>
      <c r="B43" t="s">
        <v>56</v>
      </c>
      <c r="C43" t="s">
        <v>80</v>
      </c>
      <c r="D43">
        <v>1970</v>
      </c>
      <c r="E43" t="s">
        <v>81</v>
      </c>
      <c r="F43" s="34" t="s">
        <v>16</v>
      </c>
      <c r="G43" s="10">
        <v>6.4814814814814813E-3</v>
      </c>
      <c r="H43" s="10">
        <v>1.7696759259259259E-2</v>
      </c>
      <c r="I43" s="11">
        <v>1.1215277777777779E-2</v>
      </c>
      <c r="J43" s="12" t="s">
        <v>61</v>
      </c>
      <c r="K43" s="8">
        <v>4</v>
      </c>
      <c r="L43" s="8">
        <v>37</v>
      </c>
      <c r="M43" s="8">
        <v>41</v>
      </c>
      <c r="R43" s="32"/>
    </row>
    <row r="44" spans="1:18" hidden="1" x14ac:dyDescent="0.35">
      <c r="A44" s="36">
        <v>113</v>
      </c>
      <c r="B44" t="s">
        <v>111</v>
      </c>
      <c r="C44" t="s">
        <v>85</v>
      </c>
      <c r="D44">
        <v>1984</v>
      </c>
      <c r="E44" t="s">
        <v>112</v>
      </c>
      <c r="F44" s="34" t="s">
        <v>16</v>
      </c>
      <c r="G44" s="38">
        <v>1.2847222222222222E-2</v>
      </c>
      <c r="H44" s="10">
        <v>2.4085648148148148E-2</v>
      </c>
      <c r="I44" s="11">
        <v>1.1238425925925926E-2</v>
      </c>
      <c r="J44" s="12" t="s">
        <v>17</v>
      </c>
      <c r="K44" s="8">
        <v>17</v>
      </c>
      <c r="L44" s="8">
        <v>40</v>
      </c>
      <c r="M44" s="8">
        <v>43</v>
      </c>
      <c r="R44" s="32"/>
    </row>
    <row r="45" spans="1:18" hidden="1" x14ac:dyDescent="0.35">
      <c r="A45" s="36">
        <v>10</v>
      </c>
      <c r="B45" t="s">
        <v>69</v>
      </c>
      <c r="C45" t="s">
        <v>70</v>
      </c>
      <c r="D45">
        <v>1971</v>
      </c>
      <c r="E45" t="s">
        <v>71</v>
      </c>
      <c r="F45" s="34" t="s">
        <v>16</v>
      </c>
      <c r="G45" s="10">
        <v>1.0416666666666667E-3</v>
      </c>
      <c r="H45" s="10">
        <v>1.2361111111111113E-2</v>
      </c>
      <c r="I45" s="11">
        <v>1.1319444444444446E-2</v>
      </c>
      <c r="J45" s="12" t="s">
        <v>26</v>
      </c>
      <c r="K45" s="8">
        <v>13</v>
      </c>
      <c r="L45" s="8">
        <v>41</v>
      </c>
      <c r="M45" s="8">
        <v>44</v>
      </c>
      <c r="R45" s="32"/>
    </row>
    <row r="46" spans="1:18" hidden="1" x14ac:dyDescent="0.35">
      <c r="A46" s="36">
        <v>31</v>
      </c>
      <c r="B46" t="s">
        <v>90</v>
      </c>
      <c r="C46" t="s">
        <v>14</v>
      </c>
      <c r="D46">
        <v>1962</v>
      </c>
      <c r="E46" t="s">
        <v>367</v>
      </c>
      <c r="F46" s="34" t="s">
        <v>16</v>
      </c>
      <c r="G46" s="10">
        <v>3.472222222222222E-3</v>
      </c>
      <c r="H46" s="10">
        <v>1.4791666666666668E-2</v>
      </c>
      <c r="I46" s="11">
        <v>1.1319444444444446E-2</v>
      </c>
      <c r="J46" s="12" t="s">
        <v>61</v>
      </c>
      <c r="K46" s="8">
        <v>7</v>
      </c>
      <c r="L46" s="8">
        <v>41</v>
      </c>
      <c r="M46" s="8">
        <v>44</v>
      </c>
      <c r="R46" s="32"/>
    </row>
    <row r="47" spans="1:18" hidden="1" x14ac:dyDescent="0.35">
      <c r="A47" s="37">
        <v>67</v>
      </c>
      <c r="B47" s="37" t="s">
        <v>403</v>
      </c>
      <c r="C47" s="9" t="s">
        <v>404</v>
      </c>
      <c r="D47" s="8">
        <v>1983</v>
      </c>
      <c r="E47" s="9" t="s">
        <v>97</v>
      </c>
      <c r="F47" s="12" t="s">
        <v>16</v>
      </c>
      <c r="G47" s="38">
        <v>7.5231481481481477E-3</v>
      </c>
      <c r="H47" s="10">
        <v>1.894675925925926E-2</v>
      </c>
      <c r="I47" s="11">
        <v>1.1423611111111114E-2</v>
      </c>
      <c r="J47" s="12" t="s">
        <v>17</v>
      </c>
      <c r="K47" s="8">
        <v>18</v>
      </c>
      <c r="L47" s="8">
        <v>43</v>
      </c>
      <c r="M47" s="8">
        <v>46</v>
      </c>
      <c r="R47" s="32"/>
    </row>
    <row r="48" spans="1:18" hidden="1" x14ac:dyDescent="0.35">
      <c r="A48" s="36">
        <v>105</v>
      </c>
      <c r="B48" t="s">
        <v>131</v>
      </c>
      <c r="C48" t="s">
        <v>132</v>
      </c>
      <c r="D48">
        <v>1967</v>
      </c>
      <c r="E48" t="s">
        <v>133</v>
      </c>
      <c r="F48" s="34" t="s">
        <v>16</v>
      </c>
      <c r="G48" s="38">
        <v>1.1921296296296294E-2</v>
      </c>
      <c r="H48" s="10">
        <v>2.3379629629629629E-2</v>
      </c>
      <c r="I48" s="11">
        <v>1.1458333333333334E-2</v>
      </c>
      <c r="J48" s="12" t="s">
        <v>61</v>
      </c>
      <c r="K48" s="8">
        <v>8</v>
      </c>
      <c r="L48" s="8">
        <v>44</v>
      </c>
      <c r="M48" s="8">
        <v>47</v>
      </c>
      <c r="R48" s="32"/>
    </row>
    <row r="49" spans="1:19" hidden="1" x14ac:dyDescent="0.35">
      <c r="A49" s="36">
        <v>120</v>
      </c>
      <c r="B49" t="s">
        <v>87</v>
      </c>
      <c r="C49" t="s">
        <v>88</v>
      </c>
      <c r="D49">
        <v>1984</v>
      </c>
      <c r="E49" t="s">
        <v>89</v>
      </c>
      <c r="F49" s="34" t="s">
        <v>16</v>
      </c>
      <c r="G49" s="38">
        <v>1.3657407407407406E-2</v>
      </c>
      <c r="H49" s="10">
        <v>2.5150462962962961E-2</v>
      </c>
      <c r="I49" s="11">
        <v>1.1493055555555555E-2</v>
      </c>
      <c r="J49" s="12" t="s">
        <v>17</v>
      </c>
      <c r="K49" s="8">
        <v>19</v>
      </c>
      <c r="L49" s="8">
        <v>45</v>
      </c>
      <c r="M49" s="8">
        <v>48</v>
      </c>
      <c r="R49" s="32"/>
    </row>
    <row r="50" spans="1:19" hidden="1" x14ac:dyDescent="0.35">
      <c r="A50" s="36">
        <v>82</v>
      </c>
      <c r="B50" t="s">
        <v>361</v>
      </c>
      <c r="C50" t="s">
        <v>35</v>
      </c>
      <c r="D50">
        <v>1979</v>
      </c>
      <c r="E50" t="s">
        <v>79</v>
      </c>
      <c r="F50" s="34" t="s">
        <v>16</v>
      </c>
      <c r="G50" s="38">
        <v>9.2592592592592587E-3</v>
      </c>
      <c r="H50" s="10">
        <v>2.0787037037037038E-2</v>
      </c>
      <c r="I50" s="11">
        <v>1.1527777777777779E-2</v>
      </c>
      <c r="J50" s="12" t="s">
        <v>26</v>
      </c>
      <c r="K50" s="8">
        <v>14</v>
      </c>
      <c r="L50" s="8">
        <v>46</v>
      </c>
      <c r="M50" s="8">
        <v>49</v>
      </c>
      <c r="R50" s="32"/>
    </row>
    <row r="51" spans="1:19" hidden="1" x14ac:dyDescent="0.35">
      <c r="A51" s="36">
        <v>37</v>
      </c>
      <c r="B51" t="s">
        <v>44</v>
      </c>
      <c r="C51" t="s">
        <v>336</v>
      </c>
      <c r="D51">
        <v>2008</v>
      </c>
      <c r="E51" t="s">
        <v>335</v>
      </c>
      <c r="F51" s="34" t="s">
        <v>16</v>
      </c>
      <c r="G51" s="10">
        <v>4.1666666666666666E-3</v>
      </c>
      <c r="H51" s="10">
        <v>1.5706018518518518E-2</v>
      </c>
      <c r="I51" s="11">
        <v>1.1539351851851853E-2</v>
      </c>
      <c r="J51" s="12" t="s">
        <v>47</v>
      </c>
      <c r="K51" s="8">
        <v>4</v>
      </c>
      <c r="L51" s="8">
        <v>47</v>
      </c>
      <c r="M51" s="8">
        <v>50</v>
      </c>
      <c r="R51" s="32"/>
    </row>
    <row r="52" spans="1:19" hidden="1" x14ac:dyDescent="0.35">
      <c r="A52" s="36">
        <v>15</v>
      </c>
      <c r="B52" t="s">
        <v>377</v>
      </c>
      <c r="C52" t="s">
        <v>40</v>
      </c>
      <c r="D52">
        <v>1954</v>
      </c>
      <c r="E52" t="s">
        <v>378</v>
      </c>
      <c r="F52" s="34" t="s">
        <v>16</v>
      </c>
      <c r="G52" s="10">
        <v>1.6203703703703703E-3</v>
      </c>
      <c r="H52" s="10">
        <v>1.3182870370370371E-2</v>
      </c>
      <c r="I52" s="11">
        <v>1.15625E-2</v>
      </c>
      <c r="J52" s="12" t="s">
        <v>95</v>
      </c>
      <c r="K52" s="8">
        <v>3</v>
      </c>
      <c r="L52" s="8">
        <v>48</v>
      </c>
      <c r="M52" s="8">
        <v>51</v>
      </c>
      <c r="R52" s="32"/>
    </row>
    <row r="53" spans="1:19" hidden="1" x14ac:dyDescent="0.35">
      <c r="A53" s="37">
        <v>85</v>
      </c>
      <c r="B53" s="9" t="s">
        <v>406</v>
      </c>
      <c r="C53" t="s">
        <v>164</v>
      </c>
      <c r="D53" s="8">
        <v>1988</v>
      </c>
      <c r="E53" s="9" t="s">
        <v>97</v>
      </c>
      <c r="F53" s="12" t="s">
        <v>16</v>
      </c>
      <c r="G53" s="38">
        <v>9.6064814814814797E-3</v>
      </c>
      <c r="H53" s="10">
        <v>2.1388888888888888E-2</v>
      </c>
      <c r="I53" s="11">
        <v>1.1782407407407408E-2</v>
      </c>
      <c r="J53" s="12" t="s">
        <v>17</v>
      </c>
      <c r="K53" s="8">
        <v>20</v>
      </c>
      <c r="L53" s="8">
        <v>49</v>
      </c>
      <c r="M53" s="8">
        <v>52</v>
      </c>
      <c r="R53" s="32"/>
    </row>
    <row r="54" spans="1:19" hidden="1" x14ac:dyDescent="0.35">
      <c r="A54" s="36">
        <v>123</v>
      </c>
      <c r="B54" t="s">
        <v>340</v>
      </c>
      <c r="C54" t="s">
        <v>63</v>
      </c>
      <c r="D54">
        <v>1991</v>
      </c>
      <c r="F54" s="34" t="s">
        <v>16</v>
      </c>
      <c r="G54" s="38">
        <v>1.4004629629629629E-2</v>
      </c>
      <c r="H54" s="10">
        <v>2.5787037037037039E-2</v>
      </c>
      <c r="I54" s="11">
        <v>1.178240740740741E-2</v>
      </c>
      <c r="J54" s="12" t="s">
        <v>17</v>
      </c>
      <c r="K54" s="8">
        <v>20</v>
      </c>
      <c r="L54" s="8">
        <v>49</v>
      </c>
      <c r="M54" s="8">
        <v>53</v>
      </c>
      <c r="R54" s="32"/>
    </row>
    <row r="55" spans="1:19" hidden="1" x14ac:dyDescent="0.35">
      <c r="A55" s="36">
        <v>122</v>
      </c>
      <c r="B55" t="s">
        <v>134</v>
      </c>
      <c r="C55" t="s">
        <v>35</v>
      </c>
      <c r="D55">
        <v>1963</v>
      </c>
      <c r="E55" t="s">
        <v>366</v>
      </c>
      <c r="F55" s="34" t="s">
        <v>16</v>
      </c>
      <c r="G55" s="38">
        <v>1.3888888888888888E-2</v>
      </c>
      <c r="H55" s="10">
        <v>2.5821759259259256E-2</v>
      </c>
      <c r="I55" s="11">
        <v>1.1932870370370368E-2</v>
      </c>
      <c r="J55" s="12" t="s">
        <v>61</v>
      </c>
      <c r="K55" s="8">
        <v>9</v>
      </c>
      <c r="L55" s="8">
        <v>51</v>
      </c>
      <c r="M55" s="8">
        <v>54</v>
      </c>
      <c r="R55" s="32"/>
    </row>
    <row r="56" spans="1:19" hidden="1" x14ac:dyDescent="0.35">
      <c r="A56" s="37">
        <v>54</v>
      </c>
      <c r="B56" s="9" t="s">
        <v>426</v>
      </c>
      <c r="C56" t="s">
        <v>14</v>
      </c>
      <c r="D56" s="8">
        <v>1962</v>
      </c>
      <c r="E56" s="9" t="s">
        <v>427</v>
      </c>
      <c r="F56" s="12" t="s">
        <v>16</v>
      </c>
      <c r="G56" s="10">
        <v>6.1342592592592586E-3</v>
      </c>
      <c r="H56" s="10">
        <v>1.8078703703703704E-2</v>
      </c>
      <c r="I56" s="11">
        <v>1.1944444444444445E-2</v>
      </c>
      <c r="J56" s="12" t="s">
        <v>61</v>
      </c>
      <c r="K56" s="8">
        <v>10</v>
      </c>
      <c r="L56" s="8">
        <v>52</v>
      </c>
      <c r="M56" s="8">
        <v>55</v>
      </c>
      <c r="R56" s="32"/>
    </row>
    <row r="57" spans="1:19" hidden="1" x14ac:dyDescent="0.35">
      <c r="A57" s="36">
        <v>136</v>
      </c>
      <c r="B57" t="s">
        <v>341</v>
      </c>
      <c r="C57" t="s">
        <v>85</v>
      </c>
      <c r="D57">
        <v>1990</v>
      </c>
      <c r="F57" s="34" t="s">
        <v>16</v>
      </c>
      <c r="G57" s="38">
        <v>1.5509259259259257E-2</v>
      </c>
      <c r="H57" s="10">
        <v>2.7476851851851853E-2</v>
      </c>
      <c r="I57" s="11">
        <v>1.1967592592592596E-2</v>
      </c>
      <c r="J57" s="12" t="s">
        <v>17</v>
      </c>
      <c r="K57" s="8">
        <v>22</v>
      </c>
      <c r="L57" s="8">
        <v>53</v>
      </c>
      <c r="M57" s="8">
        <v>56</v>
      </c>
      <c r="R57" s="32"/>
    </row>
    <row r="58" spans="1:19" hidden="1" x14ac:dyDescent="0.35">
      <c r="A58" s="36">
        <v>47</v>
      </c>
      <c r="B58" t="s">
        <v>106</v>
      </c>
      <c r="C58" t="s">
        <v>45</v>
      </c>
      <c r="D58">
        <v>1962</v>
      </c>
      <c r="E58" t="s">
        <v>107</v>
      </c>
      <c r="F58" s="34" t="s">
        <v>16</v>
      </c>
      <c r="G58" s="10">
        <v>5.324074074074074E-3</v>
      </c>
      <c r="H58" s="10">
        <v>1.7303240740740741E-2</v>
      </c>
      <c r="I58" s="11">
        <v>1.1979166666666666E-2</v>
      </c>
      <c r="J58" s="12" t="s">
        <v>61</v>
      </c>
      <c r="K58" s="8">
        <v>11</v>
      </c>
      <c r="L58" s="8">
        <v>54</v>
      </c>
      <c r="M58" s="8">
        <v>57</v>
      </c>
      <c r="R58" s="32"/>
    </row>
    <row r="59" spans="1:19" hidden="1" x14ac:dyDescent="0.35">
      <c r="A59" s="37">
        <v>89</v>
      </c>
      <c r="B59" s="9" t="s">
        <v>331</v>
      </c>
      <c r="C59" t="s">
        <v>431</v>
      </c>
      <c r="D59" s="8">
        <v>1969</v>
      </c>
      <c r="E59" s="9" t="s">
        <v>434</v>
      </c>
      <c r="F59" s="12" t="s">
        <v>16</v>
      </c>
      <c r="G59" s="38">
        <v>1.0069444444444443E-2</v>
      </c>
      <c r="H59" s="10">
        <v>2.2152777777777775E-2</v>
      </c>
      <c r="I59" s="11">
        <v>1.2083333333333331E-2</v>
      </c>
      <c r="J59" s="12" t="s">
        <v>61</v>
      </c>
      <c r="K59" s="8">
        <v>12</v>
      </c>
      <c r="L59" s="8">
        <v>55</v>
      </c>
      <c r="M59" s="8">
        <v>58</v>
      </c>
      <c r="R59" s="32"/>
    </row>
    <row r="60" spans="1:19" hidden="1" x14ac:dyDescent="0.35">
      <c r="A60" s="36">
        <v>80</v>
      </c>
      <c r="B60" t="s">
        <v>369</v>
      </c>
      <c r="C60" t="s">
        <v>370</v>
      </c>
      <c r="D60">
        <v>1969</v>
      </c>
      <c r="E60" t="s">
        <v>371</v>
      </c>
      <c r="F60" s="34" t="s">
        <v>16</v>
      </c>
      <c r="G60" s="38">
        <v>9.0277777777777769E-3</v>
      </c>
      <c r="H60" s="10">
        <v>2.1250000000000002E-2</v>
      </c>
      <c r="I60" s="11">
        <v>1.2222222222222225E-2</v>
      </c>
      <c r="J60" s="12" t="s">
        <v>61</v>
      </c>
      <c r="K60" s="8">
        <v>13</v>
      </c>
      <c r="L60" s="8">
        <v>56</v>
      </c>
      <c r="M60" s="8">
        <v>59</v>
      </c>
      <c r="R60" s="32"/>
    </row>
    <row r="61" spans="1:19" hidden="1" x14ac:dyDescent="0.35">
      <c r="A61" s="37">
        <v>108</v>
      </c>
      <c r="B61" s="9" t="s">
        <v>446</v>
      </c>
      <c r="C61" t="s">
        <v>222</v>
      </c>
      <c r="D61" s="8">
        <v>1999</v>
      </c>
      <c r="E61" s="9" t="s">
        <v>376</v>
      </c>
      <c r="F61" s="12" t="s">
        <v>104</v>
      </c>
      <c r="G61" s="38">
        <v>1.2268518518518517E-2</v>
      </c>
      <c r="H61" s="10">
        <v>2.4513888888888887E-2</v>
      </c>
      <c r="I61" s="11">
        <v>1.224537037037037E-2</v>
      </c>
      <c r="J61" s="12" t="s">
        <v>130</v>
      </c>
      <c r="K61" s="8">
        <v>2</v>
      </c>
      <c r="L61" s="8">
        <v>4</v>
      </c>
      <c r="M61" s="8">
        <v>60</v>
      </c>
      <c r="R61" s="32"/>
    </row>
    <row r="62" spans="1:19" hidden="1" x14ac:dyDescent="0.35">
      <c r="A62" s="37">
        <v>110</v>
      </c>
      <c r="B62" s="9" t="s">
        <v>420</v>
      </c>
      <c r="C62" t="s">
        <v>35</v>
      </c>
      <c r="D62" s="8">
        <v>1976</v>
      </c>
      <c r="E62" s="9" t="s">
        <v>160</v>
      </c>
      <c r="F62" s="12" t="s">
        <v>16</v>
      </c>
      <c r="G62" s="38">
        <v>1.2499999999999999E-2</v>
      </c>
      <c r="H62" s="10">
        <v>2.4745370370370372E-2</v>
      </c>
      <c r="I62" s="11">
        <v>1.2245370370370373E-2</v>
      </c>
      <c r="J62" s="12" t="s">
        <v>26</v>
      </c>
      <c r="K62" s="8">
        <v>15</v>
      </c>
      <c r="L62" s="8">
        <v>57</v>
      </c>
      <c r="M62" s="8">
        <v>61</v>
      </c>
      <c r="R62" s="32"/>
    </row>
    <row r="63" spans="1:19" hidden="1" x14ac:dyDescent="0.35">
      <c r="A63" s="36">
        <v>8</v>
      </c>
      <c r="B63" t="s">
        <v>347</v>
      </c>
      <c r="C63" t="s">
        <v>99</v>
      </c>
      <c r="D63">
        <v>1986</v>
      </c>
      <c r="E63" t="s">
        <v>348</v>
      </c>
      <c r="F63" s="34" t="s">
        <v>16</v>
      </c>
      <c r="G63" s="10">
        <v>8.1018518518518516E-4</v>
      </c>
      <c r="H63" s="10">
        <v>1.3078703703703703E-2</v>
      </c>
      <c r="I63" s="11">
        <v>1.2268518518518519E-2</v>
      </c>
      <c r="J63" s="12" t="s">
        <v>17</v>
      </c>
      <c r="K63" s="8">
        <v>23</v>
      </c>
      <c r="L63" s="8">
        <v>58</v>
      </c>
      <c r="M63" s="8">
        <v>62</v>
      </c>
      <c r="R63" s="32"/>
    </row>
    <row r="64" spans="1:19" hidden="1" x14ac:dyDescent="0.35">
      <c r="A64" s="37">
        <v>109</v>
      </c>
      <c r="B64" s="9" t="s">
        <v>166</v>
      </c>
      <c r="C64" t="s">
        <v>76</v>
      </c>
      <c r="D64" s="8">
        <v>1971</v>
      </c>
      <c r="E64" s="9" t="s">
        <v>419</v>
      </c>
      <c r="F64" s="12" t="s">
        <v>16</v>
      </c>
      <c r="G64" s="30">
        <v>1.2384259259259258E-2</v>
      </c>
      <c r="H64" s="10">
        <v>2.4699074074074078E-2</v>
      </c>
      <c r="I64" s="11">
        <v>1.231481481481482E-2</v>
      </c>
      <c r="J64" s="12" t="s">
        <v>26</v>
      </c>
      <c r="K64" s="8">
        <v>16</v>
      </c>
      <c r="L64" s="8">
        <v>59</v>
      </c>
      <c r="M64" s="8">
        <v>63</v>
      </c>
      <c r="R64" s="32"/>
      <c r="S64" s="30">
        <v>7.175925925925925E-3</v>
      </c>
    </row>
    <row r="65" spans="1:19" hidden="1" x14ac:dyDescent="0.35">
      <c r="A65" s="37">
        <v>98</v>
      </c>
      <c r="B65" s="9" t="s">
        <v>435</v>
      </c>
      <c r="C65" t="s">
        <v>14</v>
      </c>
      <c r="D65" s="8">
        <v>1964</v>
      </c>
      <c r="E65" s="9" t="s">
        <v>97</v>
      </c>
      <c r="F65" s="12" t="s">
        <v>16</v>
      </c>
      <c r="G65" s="30">
        <v>1.111111111111111E-2</v>
      </c>
      <c r="H65" s="10">
        <v>2.3541666666666666E-2</v>
      </c>
      <c r="I65" s="11">
        <v>1.2430555555555556E-2</v>
      </c>
      <c r="J65" s="12" t="s">
        <v>61</v>
      </c>
      <c r="K65" s="8">
        <v>14</v>
      </c>
      <c r="L65" s="8">
        <v>60</v>
      </c>
      <c r="M65" s="8">
        <v>64</v>
      </c>
      <c r="R65" s="32"/>
      <c r="S65" s="30">
        <v>7.2916666666666659E-3</v>
      </c>
    </row>
    <row r="66" spans="1:19" hidden="1" x14ac:dyDescent="0.35">
      <c r="A66" s="36" t="s">
        <v>461</v>
      </c>
      <c r="B66" t="s">
        <v>163</v>
      </c>
      <c r="C66" t="s">
        <v>164</v>
      </c>
      <c r="D66">
        <v>1965</v>
      </c>
      <c r="E66" t="s">
        <v>368</v>
      </c>
      <c r="F66" s="34" t="s">
        <v>16</v>
      </c>
      <c r="G66" s="39">
        <v>0</v>
      </c>
      <c r="H66" s="10">
        <v>1.2499999999999999E-2</v>
      </c>
      <c r="I66" s="11">
        <v>1.2499999999999999E-2</v>
      </c>
      <c r="J66" s="12" t="s">
        <v>61</v>
      </c>
      <c r="K66" s="8">
        <v>15</v>
      </c>
      <c r="L66" s="8">
        <v>61</v>
      </c>
      <c r="M66" s="8">
        <v>65</v>
      </c>
      <c r="R66" s="32"/>
      <c r="S66" s="30">
        <v>7.4074074074074068E-3</v>
      </c>
    </row>
    <row r="67" spans="1:19" hidden="1" x14ac:dyDescent="0.35">
      <c r="A67" s="36">
        <v>32</v>
      </c>
      <c r="B67" t="s">
        <v>205</v>
      </c>
      <c r="C67" t="s">
        <v>49</v>
      </c>
      <c r="D67">
        <v>1958</v>
      </c>
      <c r="E67" t="s">
        <v>168</v>
      </c>
      <c r="F67" s="34" t="s">
        <v>16</v>
      </c>
      <c r="G67" s="39">
        <v>3.5879629629629625E-3</v>
      </c>
      <c r="H67" s="10">
        <v>1.6087962962962964E-2</v>
      </c>
      <c r="I67" s="11">
        <v>1.2500000000000001E-2</v>
      </c>
      <c r="J67" s="12" t="s">
        <v>95</v>
      </c>
      <c r="K67" s="8">
        <v>4</v>
      </c>
      <c r="L67" s="8">
        <v>61</v>
      </c>
      <c r="M67" s="8">
        <v>66</v>
      </c>
      <c r="R67" s="32"/>
      <c r="S67" s="30">
        <v>7.5231481481481477E-3</v>
      </c>
    </row>
    <row r="68" spans="1:19" hidden="1" x14ac:dyDescent="0.35">
      <c r="A68" s="36">
        <v>24</v>
      </c>
      <c r="B68" t="s">
        <v>389</v>
      </c>
      <c r="C68" t="s">
        <v>390</v>
      </c>
      <c r="D68">
        <v>1967</v>
      </c>
      <c r="E68" t="s">
        <v>391</v>
      </c>
      <c r="F68" s="34" t="s">
        <v>104</v>
      </c>
      <c r="G68" s="39">
        <v>2.662037037037037E-3</v>
      </c>
      <c r="H68" s="10">
        <v>1.5219907407407409E-2</v>
      </c>
      <c r="I68" s="11">
        <v>1.2557870370370372E-2</v>
      </c>
      <c r="J68" s="12" t="s">
        <v>191</v>
      </c>
      <c r="K68" s="8">
        <v>1</v>
      </c>
      <c r="L68" s="8">
        <v>5</v>
      </c>
      <c r="M68" s="8">
        <v>67</v>
      </c>
      <c r="R68" s="32"/>
      <c r="S68" s="30">
        <v>7.6388888888888878E-3</v>
      </c>
    </row>
    <row r="69" spans="1:19" hidden="1" x14ac:dyDescent="0.35">
      <c r="A69" s="36">
        <v>76</v>
      </c>
      <c r="B69" t="s">
        <v>375</v>
      </c>
      <c r="C69" t="s">
        <v>19</v>
      </c>
      <c r="D69">
        <v>1965</v>
      </c>
      <c r="E69" t="s">
        <v>376</v>
      </c>
      <c r="F69" s="34" t="s">
        <v>16</v>
      </c>
      <c r="G69" s="30">
        <v>8.5648148148148133E-3</v>
      </c>
      <c r="H69" s="10">
        <v>2.1145833333333332E-2</v>
      </c>
      <c r="I69" s="11">
        <v>1.2581018518518519E-2</v>
      </c>
      <c r="J69" s="12" t="s">
        <v>61</v>
      </c>
      <c r="K69" s="8">
        <v>16</v>
      </c>
      <c r="L69" s="8">
        <v>63</v>
      </c>
      <c r="M69" s="8">
        <v>68</v>
      </c>
      <c r="R69" s="32"/>
      <c r="S69" s="30">
        <v>7.7546296296296287E-3</v>
      </c>
    </row>
    <row r="70" spans="1:19" hidden="1" x14ac:dyDescent="0.35">
      <c r="A70" s="37">
        <v>75</v>
      </c>
      <c r="B70" s="9" t="s">
        <v>452</v>
      </c>
      <c r="C70" t="s">
        <v>453</v>
      </c>
      <c r="D70" s="8">
        <v>1971</v>
      </c>
      <c r="E70" s="9" t="s">
        <v>83</v>
      </c>
      <c r="F70" s="12" t="s">
        <v>104</v>
      </c>
      <c r="G70" s="30">
        <v>8.4490740740740724E-3</v>
      </c>
      <c r="H70" s="10">
        <v>2.1030092592592597E-2</v>
      </c>
      <c r="I70" s="11">
        <v>1.2581018518518524E-2</v>
      </c>
      <c r="J70" s="12" t="s">
        <v>191</v>
      </c>
      <c r="K70" s="8">
        <v>2</v>
      </c>
      <c r="L70" s="8">
        <v>6</v>
      </c>
      <c r="M70" s="8">
        <v>69</v>
      </c>
      <c r="R70" s="32"/>
      <c r="S70" s="30">
        <v>7.8703703703703696E-3</v>
      </c>
    </row>
    <row r="71" spans="1:19" hidden="1" x14ac:dyDescent="0.35">
      <c r="A71" s="37">
        <v>119</v>
      </c>
      <c r="B71" s="9" t="s">
        <v>421</v>
      </c>
      <c r="C71" t="s">
        <v>164</v>
      </c>
      <c r="D71" s="8">
        <v>1979</v>
      </c>
      <c r="E71" s="9" t="s">
        <v>402</v>
      </c>
      <c r="F71" s="12" t="s">
        <v>16</v>
      </c>
      <c r="G71" s="30">
        <v>1.3541666666666665E-2</v>
      </c>
      <c r="H71" s="10">
        <v>2.614583333333333E-2</v>
      </c>
      <c r="I71" s="11">
        <v>1.2604166666666665E-2</v>
      </c>
      <c r="J71" s="12" t="s">
        <v>26</v>
      </c>
      <c r="K71" s="8">
        <v>17</v>
      </c>
      <c r="L71" s="8">
        <v>64</v>
      </c>
      <c r="M71" s="8">
        <v>70</v>
      </c>
      <c r="R71" s="32"/>
      <c r="S71" s="30">
        <v>7.9861111111111105E-3</v>
      </c>
    </row>
    <row r="72" spans="1:19" hidden="1" x14ac:dyDescent="0.35">
      <c r="A72" s="36">
        <v>16</v>
      </c>
      <c r="B72" t="s">
        <v>166</v>
      </c>
      <c r="C72" t="s">
        <v>167</v>
      </c>
      <c r="D72">
        <v>1957</v>
      </c>
      <c r="E72" t="s">
        <v>168</v>
      </c>
      <c r="F72" s="34" t="s">
        <v>16</v>
      </c>
      <c r="G72" s="39">
        <v>1.736111111111111E-3</v>
      </c>
      <c r="H72" s="10">
        <v>1.462962962962963E-2</v>
      </c>
      <c r="I72" s="11">
        <v>1.2893518518518519E-2</v>
      </c>
      <c r="J72" s="12" t="s">
        <v>95</v>
      </c>
      <c r="K72" s="8">
        <v>5</v>
      </c>
      <c r="L72" s="8">
        <v>65</v>
      </c>
      <c r="M72" s="8">
        <v>71</v>
      </c>
      <c r="R72" s="32"/>
      <c r="S72" s="30">
        <v>8.1018518518518514E-3</v>
      </c>
    </row>
    <row r="73" spans="1:19" hidden="1" x14ac:dyDescent="0.35">
      <c r="A73" s="36">
        <v>19</v>
      </c>
      <c r="B73" t="s">
        <v>183</v>
      </c>
      <c r="C73" t="s">
        <v>93</v>
      </c>
      <c r="D73">
        <v>1956</v>
      </c>
      <c r="E73" t="s">
        <v>168</v>
      </c>
      <c r="F73" s="34" t="s">
        <v>16</v>
      </c>
      <c r="G73" s="39">
        <v>2.0833333333333333E-3</v>
      </c>
      <c r="H73" s="10">
        <v>1.4988425925925926E-2</v>
      </c>
      <c r="I73" s="11">
        <v>1.2905092592592593E-2</v>
      </c>
      <c r="J73" s="12" t="s">
        <v>95</v>
      </c>
      <c r="K73" s="8">
        <v>6</v>
      </c>
      <c r="L73" s="8">
        <v>66</v>
      </c>
      <c r="M73" s="8">
        <v>72</v>
      </c>
      <c r="R73" s="32"/>
      <c r="S73" s="30">
        <v>8.2175925925925923E-3</v>
      </c>
    </row>
    <row r="74" spans="1:19" hidden="1" x14ac:dyDescent="0.35">
      <c r="A74" s="36">
        <v>92</v>
      </c>
      <c r="B74" t="s">
        <v>174</v>
      </c>
      <c r="C74" t="s">
        <v>45</v>
      </c>
      <c r="D74">
        <v>1951</v>
      </c>
      <c r="E74" t="s">
        <v>175</v>
      </c>
      <c r="F74" s="34" t="s">
        <v>16</v>
      </c>
      <c r="G74" s="30">
        <v>1.0416666666666666E-2</v>
      </c>
      <c r="H74" s="10">
        <v>2.3344907407407408E-2</v>
      </c>
      <c r="I74" s="11">
        <v>1.2928240740740742E-2</v>
      </c>
      <c r="J74" s="12" t="s">
        <v>95</v>
      </c>
      <c r="K74" s="8">
        <v>7</v>
      </c>
      <c r="L74" s="8">
        <v>67</v>
      </c>
      <c r="M74" s="8">
        <v>73</v>
      </c>
      <c r="R74" s="32"/>
      <c r="S74" s="30">
        <v>8.3333333333333332E-3</v>
      </c>
    </row>
    <row r="75" spans="1:19" hidden="1" x14ac:dyDescent="0.35">
      <c r="A75" s="37">
        <v>48</v>
      </c>
      <c r="B75" s="9" t="s">
        <v>106</v>
      </c>
      <c r="C75" t="s">
        <v>164</v>
      </c>
      <c r="D75" s="8">
        <v>1964</v>
      </c>
      <c r="E75" s="9" t="s">
        <v>429</v>
      </c>
      <c r="F75" s="12" t="s">
        <v>16</v>
      </c>
      <c r="G75" s="39">
        <v>5.439814814814814E-3</v>
      </c>
      <c r="H75" s="10">
        <v>1.8449074074074073E-2</v>
      </c>
      <c r="I75" s="11">
        <v>1.3009259259259259E-2</v>
      </c>
      <c r="J75" s="12" t="s">
        <v>61</v>
      </c>
      <c r="K75" s="8">
        <v>17</v>
      </c>
      <c r="L75" s="8">
        <v>68</v>
      </c>
      <c r="M75" s="8">
        <v>74</v>
      </c>
      <c r="R75" s="32"/>
      <c r="S75" s="30">
        <v>8.4490740740740724E-3</v>
      </c>
    </row>
    <row r="76" spans="1:19" hidden="1" x14ac:dyDescent="0.35">
      <c r="A76" s="36">
        <v>79</v>
      </c>
      <c r="B76" t="s">
        <v>181</v>
      </c>
      <c r="C76" t="s">
        <v>164</v>
      </c>
      <c r="D76">
        <v>1968</v>
      </c>
      <c r="E76" t="s">
        <v>182</v>
      </c>
      <c r="F76" s="34" t="s">
        <v>16</v>
      </c>
      <c r="G76" s="30">
        <v>8.912037037037036E-3</v>
      </c>
      <c r="H76" s="10">
        <v>2.2013888888888888E-2</v>
      </c>
      <c r="I76" s="11">
        <v>1.3101851851851852E-2</v>
      </c>
      <c r="J76" s="12" t="s">
        <v>61</v>
      </c>
      <c r="K76" s="8">
        <v>18</v>
      </c>
      <c r="L76" s="8">
        <v>69</v>
      </c>
      <c r="M76" s="8">
        <v>75</v>
      </c>
      <c r="R76" s="32"/>
      <c r="S76" s="30">
        <v>8.5648148148148133E-3</v>
      </c>
    </row>
    <row r="77" spans="1:19" hidden="1" x14ac:dyDescent="0.35">
      <c r="A77" s="37">
        <v>74</v>
      </c>
      <c r="B77" s="9" t="s">
        <v>433</v>
      </c>
      <c r="C77" t="s">
        <v>199</v>
      </c>
      <c r="D77" s="8">
        <v>1962</v>
      </c>
      <c r="E77" s="9" t="s">
        <v>83</v>
      </c>
      <c r="F77" s="12" t="s">
        <v>16</v>
      </c>
      <c r="G77" s="30">
        <v>8.3333333333333332E-3</v>
      </c>
      <c r="H77" s="10">
        <v>2.1446759259259259E-2</v>
      </c>
      <c r="I77" s="11">
        <v>1.3113425925925926E-2</v>
      </c>
      <c r="J77" s="12" t="s">
        <v>61</v>
      </c>
      <c r="K77" s="8">
        <v>19</v>
      </c>
      <c r="L77" s="8">
        <v>70</v>
      </c>
      <c r="M77" s="8">
        <v>76</v>
      </c>
      <c r="R77" s="32"/>
      <c r="S77" s="30">
        <v>8.6805555555555542E-3</v>
      </c>
    </row>
    <row r="78" spans="1:19" hidden="1" x14ac:dyDescent="0.35">
      <c r="A78" s="36">
        <v>135</v>
      </c>
      <c r="B78" t="s">
        <v>179</v>
      </c>
      <c r="C78" t="s">
        <v>180</v>
      </c>
      <c r="D78">
        <v>1960</v>
      </c>
      <c r="E78" t="s">
        <v>249</v>
      </c>
      <c r="F78" s="34" t="s">
        <v>104</v>
      </c>
      <c r="G78" s="30">
        <v>1.5393518518518516E-2</v>
      </c>
      <c r="H78" s="10">
        <v>2.8518518518518523E-2</v>
      </c>
      <c r="I78" s="11">
        <v>1.3125000000000006E-2</v>
      </c>
      <c r="J78" s="12" t="s">
        <v>172</v>
      </c>
      <c r="K78" s="8">
        <v>1</v>
      </c>
      <c r="L78" s="8">
        <v>7</v>
      </c>
      <c r="M78" s="8">
        <v>77</v>
      </c>
      <c r="R78" s="32"/>
      <c r="S78" s="30">
        <v>8.912037037037036E-3</v>
      </c>
    </row>
    <row r="79" spans="1:19" hidden="1" x14ac:dyDescent="0.35">
      <c r="A79" s="36">
        <v>23</v>
      </c>
      <c r="B79" t="s">
        <v>56</v>
      </c>
      <c r="C79" t="s">
        <v>164</v>
      </c>
      <c r="D79">
        <v>1953</v>
      </c>
      <c r="E79" t="s">
        <v>83</v>
      </c>
      <c r="F79" s="34" t="s">
        <v>16</v>
      </c>
      <c r="G79" s="39">
        <v>2.5462962962962961E-3</v>
      </c>
      <c r="H79" s="10">
        <v>1.5706018518518518E-2</v>
      </c>
      <c r="I79" s="11">
        <v>1.3159722222222222E-2</v>
      </c>
      <c r="J79" s="12" t="s">
        <v>95</v>
      </c>
      <c r="K79" s="8">
        <v>8</v>
      </c>
      <c r="L79" s="8">
        <v>71</v>
      </c>
      <c r="M79" s="8">
        <v>78</v>
      </c>
      <c r="R79" s="32"/>
      <c r="S79" s="30">
        <v>9.0277777777777769E-3</v>
      </c>
    </row>
    <row r="80" spans="1:19" hidden="1" x14ac:dyDescent="0.35">
      <c r="A80" s="36">
        <v>44</v>
      </c>
      <c r="B80" t="s">
        <v>188</v>
      </c>
      <c r="C80" t="s">
        <v>85</v>
      </c>
      <c r="D80">
        <v>1975</v>
      </c>
      <c r="E80" t="s">
        <v>97</v>
      </c>
      <c r="F80" s="34" t="s">
        <v>16</v>
      </c>
      <c r="G80" s="39">
        <v>4.9768518518518512E-3</v>
      </c>
      <c r="H80" s="10">
        <v>1.8148148148148146E-2</v>
      </c>
      <c r="I80" s="11">
        <v>1.3171296296296296E-2</v>
      </c>
      <c r="J80" s="12" t="s">
        <v>26</v>
      </c>
      <c r="K80" s="8">
        <v>18</v>
      </c>
      <c r="L80" s="8">
        <v>72</v>
      </c>
      <c r="M80" s="8">
        <v>79</v>
      </c>
      <c r="R80" s="32"/>
      <c r="S80" s="30">
        <v>9.1435185185185178E-3</v>
      </c>
    </row>
    <row r="81" spans="1:19" hidden="1" x14ac:dyDescent="0.35">
      <c r="A81" s="36">
        <v>81</v>
      </c>
      <c r="B81" t="s">
        <v>189</v>
      </c>
      <c r="C81" t="s">
        <v>185</v>
      </c>
      <c r="D81">
        <v>1973</v>
      </c>
      <c r="E81" t="s">
        <v>388</v>
      </c>
      <c r="F81" s="34" t="s">
        <v>104</v>
      </c>
      <c r="G81" s="30">
        <v>9.1435185185185178E-3</v>
      </c>
      <c r="H81" s="10">
        <v>2.2349537037037032E-2</v>
      </c>
      <c r="I81" s="11">
        <v>1.3206018518518515E-2</v>
      </c>
      <c r="J81" s="12" t="s">
        <v>191</v>
      </c>
      <c r="K81" s="8">
        <v>3</v>
      </c>
      <c r="L81" s="8">
        <v>8</v>
      </c>
      <c r="M81" s="8">
        <v>80</v>
      </c>
      <c r="R81" s="32"/>
      <c r="S81" s="30">
        <v>9.2592592592592587E-3</v>
      </c>
    </row>
    <row r="82" spans="1:19" hidden="1" x14ac:dyDescent="0.35">
      <c r="A82" s="37">
        <v>115</v>
      </c>
      <c r="B82" s="9" t="s">
        <v>113</v>
      </c>
      <c r="C82" t="s">
        <v>49</v>
      </c>
      <c r="D82" s="8">
        <v>1985</v>
      </c>
      <c r="E82" s="9" t="s">
        <v>114</v>
      </c>
      <c r="F82" s="12" t="s">
        <v>16</v>
      </c>
      <c r="G82" s="30">
        <v>1.3078703703703702E-2</v>
      </c>
      <c r="H82" s="10">
        <v>2.6655092592592591E-2</v>
      </c>
      <c r="I82" s="11">
        <v>1.357638888888889E-2</v>
      </c>
      <c r="J82" s="12" t="s">
        <v>17</v>
      </c>
      <c r="K82" s="8">
        <v>24</v>
      </c>
      <c r="L82" s="8">
        <v>73</v>
      </c>
      <c r="M82" s="8">
        <v>81</v>
      </c>
      <c r="R82" s="32"/>
      <c r="S82" s="30">
        <v>9.3749999999999997E-3</v>
      </c>
    </row>
    <row r="83" spans="1:19" hidden="1" x14ac:dyDescent="0.35">
      <c r="A83" s="36">
        <v>126</v>
      </c>
      <c r="B83" t="s">
        <v>349</v>
      </c>
      <c r="C83" t="s">
        <v>299</v>
      </c>
      <c r="D83">
        <v>1993</v>
      </c>
      <c r="E83" t="s">
        <v>97</v>
      </c>
      <c r="F83" s="34" t="s">
        <v>16</v>
      </c>
      <c r="G83" s="30">
        <v>1.435185185185185E-2</v>
      </c>
      <c r="H83" s="10">
        <v>2.8055555555555556E-2</v>
      </c>
      <c r="I83" s="11">
        <v>1.3703703703703706E-2</v>
      </c>
      <c r="J83" s="12" t="s">
        <v>17</v>
      </c>
      <c r="K83" s="8">
        <v>25</v>
      </c>
      <c r="L83" s="8">
        <v>74</v>
      </c>
      <c r="M83" s="8">
        <v>82</v>
      </c>
      <c r="R83" s="32"/>
      <c r="S83" s="30">
        <v>9.6064814814814797E-3</v>
      </c>
    </row>
    <row r="84" spans="1:19" hidden="1" x14ac:dyDescent="0.35">
      <c r="A84" s="37">
        <v>95</v>
      </c>
      <c r="B84" s="9" t="s">
        <v>87</v>
      </c>
      <c r="C84" t="s">
        <v>14</v>
      </c>
      <c r="D84" s="8">
        <v>1943</v>
      </c>
      <c r="E84" s="9" t="s">
        <v>444</v>
      </c>
      <c r="F84" s="12" t="s">
        <v>16</v>
      </c>
      <c r="G84" s="30">
        <v>1.0763888888888887E-2</v>
      </c>
      <c r="H84" s="10">
        <v>2.4502314814814814E-2</v>
      </c>
      <c r="I84" s="11">
        <v>1.3738425925925926E-2</v>
      </c>
      <c r="J84" s="12" t="s">
        <v>204</v>
      </c>
      <c r="K84" s="8">
        <v>1</v>
      </c>
      <c r="L84" s="8">
        <v>75</v>
      </c>
      <c r="M84" s="8">
        <v>83</v>
      </c>
      <c r="R84" s="32"/>
      <c r="S84" s="30">
        <v>9.7222222222222206E-3</v>
      </c>
    </row>
    <row r="85" spans="1:19" hidden="1" x14ac:dyDescent="0.35">
      <c r="A85" s="35">
        <v>91</v>
      </c>
      <c r="B85" t="s">
        <v>209</v>
      </c>
      <c r="C85" t="s">
        <v>57</v>
      </c>
      <c r="D85">
        <v>2008</v>
      </c>
      <c r="E85" t="s">
        <v>210</v>
      </c>
      <c r="F85" s="34" t="s">
        <v>16</v>
      </c>
      <c r="G85" s="30">
        <v>1.0300925925925925E-2</v>
      </c>
      <c r="H85" s="10">
        <v>2.4166666666666666E-2</v>
      </c>
      <c r="I85" s="11">
        <v>1.3865740740740741E-2</v>
      </c>
      <c r="J85" s="12" t="s">
        <v>47</v>
      </c>
      <c r="K85" s="8">
        <v>5</v>
      </c>
      <c r="L85" s="8">
        <v>76</v>
      </c>
      <c r="M85" s="8">
        <v>84</v>
      </c>
      <c r="R85" s="32"/>
      <c r="S85" s="30">
        <v>9.8379629629629615E-3</v>
      </c>
    </row>
    <row r="86" spans="1:19" hidden="1" x14ac:dyDescent="0.35">
      <c r="A86" s="36">
        <v>27</v>
      </c>
      <c r="B86" t="s">
        <v>217</v>
      </c>
      <c r="C86" t="s">
        <v>218</v>
      </c>
      <c r="D86">
        <v>1962</v>
      </c>
      <c r="E86" t="s">
        <v>83</v>
      </c>
      <c r="F86" s="34" t="s">
        <v>104</v>
      </c>
      <c r="G86" s="39">
        <v>3.0092592592592588E-3</v>
      </c>
      <c r="H86" s="10">
        <v>1.6886574074074075E-2</v>
      </c>
      <c r="I86" s="11">
        <v>1.3877314814814816E-2</v>
      </c>
      <c r="J86" s="12" t="s">
        <v>172</v>
      </c>
      <c r="K86" s="8">
        <v>2</v>
      </c>
      <c r="L86" s="8">
        <v>9</v>
      </c>
      <c r="M86" s="8">
        <v>85</v>
      </c>
      <c r="R86" s="32"/>
      <c r="S86" s="30">
        <v>9.9537037037037025E-3</v>
      </c>
    </row>
    <row r="87" spans="1:19" hidden="1" x14ac:dyDescent="0.35">
      <c r="A87" s="37">
        <v>18</v>
      </c>
      <c r="B87" s="9" t="s">
        <v>447</v>
      </c>
      <c r="C87" t="s">
        <v>448</v>
      </c>
      <c r="D87" s="8">
        <v>1984</v>
      </c>
      <c r="E87" s="9" t="s">
        <v>25</v>
      </c>
      <c r="F87" s="12" t="s">
        <v>104</v>
      </c>
      <c r="G87" s="39">
        <v>1.9675925925925924E-3</v>
      </c>
      <c r="H87" s="10">
        <v>1.5914351851851853E-2</v>
      </c>
      <c r="I87" s="11">
        <v>1.3946759259259261E-2</v>
      </c>
      <c r="J87" s="12" t="s">
        <v>118</v>
      </c>
      <c r="K87" s="8">
        <v>2</v>
      </c>
      <c r="L87" s="8">
        <v>10</v>
      </c>
      <c r="M87" s="8">
        <v>86</v>
      </c>
      <c r="R87" s="32"/>
      <c r="S87" s="30">
        <v>1.0069444444444443E-2</v>
      </c>
    </row>
    <row r="88" spans="1:19" hidden="1" x14ac:dyDescent="0.35">
      <c r="A88" s="36">
        <v>41</v>
      </c>
      <c r="B88" t="s">
        <v>228</v>
      </c>
      <c r="C88" t="s">
        <v>229</v>
      </c>
      <c r="D88">
        <v>1970</v>
      </c>
      <c r="E88" t="s">
        <v>230</v>
      </c>
      <c r="F88" s="34" t="s">
        <v>104</v>
      </c>
      <c r="G88" s="39">
        <v>4.6296296296296294E-3</v>
      </c>
      <c r="H88" s="10">
        <v>1.861111111111111E-2</v>
      </c>
      <c r="I88" s="11">
        <v>1.398148148148148E-2</v>
      </c>
      <c r="J88" s="12" t="s">
        <v>191</v>
      </c>
      <c r="K88" s="8">
        <v>4</v>
      </c>
      <c r="L88" s="8">
        <v>11</v>
      </c>
      <c r="M88" s="8">
        <v>87</v>
      </c>
      <c r="R88" s="32"/>
      <c r="S88" s="30">
        <v>1.0185185185185184E-2</v>
      </c>
    </row>
    <row r="89" spans="1:19" hidden="1" x14ac:dyDescent="0.35">
      <c r="A89" s="36">
        <v>86</v>
      </c>
      <c r="B89" t="s">
        <v>197</v>
      </c>
      <c r="C89" t="s">
        <v>40</v>
      </c>
      <c r="D89">
        <v>1959</v>
      </c>
      <c r="E89" t="s">
        <v>196</v>
      </c>
      <c r="F89" s="34" t="s">
        <v>16</v>
      </c>
      <c r="G89" s="30">
        <v>9.7222222222222206E-3</v>
      </c>
      <c r="H89" s="10">
        <v>2.372685185185185E-2</v>
      </c>
      <c r="I89" s="11">
        <v>1.4004629629629629E-2</v>
      </c>
      <c r="J89" s="12" t="s">
        <v>95</v>
      </c>
      <c r="K89" s="8">
        <v>9</v>
      </c>
      <c r="L89" s="8">
        <v>77</v>
      </c>
      <c r="M89" s="8">
        <v>88</v>
      </c>
      <c r="R89" s="32"/>
      <c r="S89" s="30">
        <v>1.0300925925925925E-2</v>
      </c>
    </row>
    <row r="90" spans="1:19" hidden="1" x14ac:dyDescent="0.35">
      <c r="A90" s="36">
        <v>40</v>
      </c>
      <c r="B90" t="s">
        <v>44</v>
      </c>
      <c r="C90" t="s">
        <v>45</v>
      </c>
      <c r="D90">
        <v>1968</v>
      </c>
      <c r="E90" t="s">
        <v>230</v>
      </c>
      <c r="F90" s="34" t="s">
        <v>16</v>
      </c>
      <c r="G90" s="39">
        <v>4.5138888888888885E-3</v>
      </c>
      <c r="H90" s="10">
        <v>1.8541666666666668E-2</v>
      </c>
      <c r="I90" s="11">
        <v>1.402777777777778E-2</v>
      </c>
      <c r="J90" s="12" t="s">
        <v>61</v>
      </c>
      <c r="K90" s="8">
        <v>20</v>
      </c>
      <c r="L90" s="8">
        <v>78</v>
      </c>
      <c r="M90" s="8">
        <v>89</v>
      </c>
      <c r="R90" s="32"/>
      <c r="S90" s="30">
        <v>1.0416666666666666E-2</v>
      </c>
    </row>
    <row r="91" spans="1:19" hidden="1" x14ac:dyDescent="0.35">
      <c r="A91" s="36">
        <v>90</v>
      </c>
      <c r="B91" t="s">
        <v>101</v>
      </c>
      <c r="C91" t="s">
        <v>231</v>
      </c>
      <c r="D91">
        <v>1974</v>
      </c>
      <c r="E91" t="s">
        <v>232</v>
      </c>
      <c r="F91" s="34" t="s">
        <v>104</v>
      </c>
      <c r="G91" s="30">
        <v>1.0185185185185184E-2</v>
      </c>
      <c r="H91" s="10">
        <v>2.4293981481481482E-2</v>
      </c>
      <c r="I91" s="11">
        <v>1.4108796296296298E-2</v>
      </c>
      <c r="J91" s="12" t="s">
        <v>191</v>
      </c>
      <c r="K91" s="8">
        <v>5</v>
      </c>
      <c r="L91" s="8">
        <v>12</v>
      </c>
      <c r="M91" s="8">
        <v>90</v>
      </c>
      <c r="R91" s="32"/>
      <c r="S91" s="30">
        <v>1.0532407407407407E-2</v>
      </c>
    </row>
    <row r="92" spans="1:19" hidden="1" x14ac:dyDescent="0.35">
      <c r="A92" s="36">
        <v>77</v>
      </c>
      <c r="B92" t="s">
        <v>215</v>
      </c>
      <c r="C92" t="s">
        <v>216</v>
      </c>
      <c r="D92">
        <v>1974</v>
      </c>
      <c r="E92" t="s">
        <v>348</v>
      </c>
      <c r="F92" s="34" t="s">
        <v>104</v>
      </c>
      <c r="G92" s="30">
        <v>8.6805555555555542E-3</v>
      </c>
      <c r="H92" s="10">
        <v>2.2835648148148147E-2</v>
      </c>
      <c r="I92" s="11">
        <v>1.4155092592592592E-2</v>
      </c>
      <c r="J92" s="12" t="s">
        <v>191</v>
      </c>
      <c r="K92" s="8">
        <v>6</v>
      </c>
      <c r="L92" s="8">
        <v>13</v>
      </c>
      <c r="M92" s="8">
        <v>91</v>
      </c>
      <c r="R92" s="32"/>
      <c r="S92" s="30">
        <v>1.0648148148148148E-2</v>
      </c>
    </row>
    <row r="93" spans="1:19" hidden="1" x14ac:dyDescent="0.35">
      <c r="A93" s="37">
        <v>131</v>
      </c>
      <c r="B93" s="9" t="s">
        <v>449</v>
      </c>
      <c r="C93" t="s">
        <v>450</v>
      </c>
      <c r="D93" s="8">
        <v>1984</v>
      </c>
      <c r="E93" s="9" t="s">
        <v>451</v>
      </c>
      <c r="F93" s="12" t="s">
        <v>104</v>
      </c>
      <c r="G93" s="30">
        <v>1.4930555555555555E-2</v>
      </c>
      <c r="H93" s="10">
        <v>2.9201388888888888E-2</v>
      </c>
      <c r="I93" s="11">
        <v>1.4270833333333333E-2</v>
      </c>
      <c r="J93" s="12" t="s">
        <v>118</v>
      </c>
      <c r="K93" s="8">
        <v>3</v>
      </c>
      <c r="L93" s="8">
        <v>14</v>
      </c>
      <c r="M93" s="8">
        <v>92</v>
      </c>
      <c r="R93" s="32"/>
      <c r="S93" s="30">
        <v>1.0763888888888887E-2</v>
      </c>
    </row>
    <row r="94" spans="1:19" hidden="1" x14ac:dyDescent="0.35">
      <c r="A94" s="37">
        <v>71</v>
      </c>
      <c r="B94" s="9" t="s">
        <v>430</v>
      </c>
      <c r="C94" t="s">
        <v>431</v>
      </c>
      <c r="D94" s="8">
        <v>1969</v>
      </c>
      <c r="E94" s="9" t="s">
        <v>432</v>
      </c>
      <c r="F94" s="12" t="s">
        <v>16</v>
      </c>
      <c r="G94" s="30">
        <v>7.9861111111111105E-3</v>
      </c>
      <c r="H94" s="10">
        <v>2.2361111111111113E-2</v>
      </c>
      <c r="I94" s="11">
        <v>1.4375000000000002E-2</v>
      </c>
      <c r="J94" s="12" t="s">
        <v>61</v>
      </c>
      <c r="K94" s="8">
        <v>21</v>
      </c>
      <c r="L94" s="8">
        <v>79</v>
      </c>
      <c r="M94" s="8">
        <v>93</v>
      </c>
      <c r="R94" s="32"/>
      <c r="S94" s="30">
        <v>1.0879629629629628E-2</v>
      </c>
    </row>
    <row r="95" spans="1:19" hidden="1" x14ac:dyDescent="0.35">
      <c r="A95" s="37">
        <v>116</v>
      </c>
      <c r="B95" s="9" t="s">
        <v>438</v>
      </c>
      <c r="C95" t="s">
        <v>49</v>
      </c>
      <c r="D95" s="8">
        <v>1957</v>
      </c>
      <c r="E95" s="9" t="s">
        <v>83</v>
      </c>
      <c r="F95" s="12" t="s">
        <v>16</v>
      </c>
      <c r="G95" s="30">
        <v>1.3194444444444443E-2</v>
      </c>
      <c r="H95" s="10">
        <v>2.7650462962962963E-2</v>
      </c>
      <c r="I95" s="11">
        <v>1.4456018518518521E-2</v>
      </c>
      <c r="J95" s="12" t="s">
        <v>95</v>
      </c>
      <c r="K95" s="8">
        <v>10</v>
      </c>
      <c r="L95" s="8">
        <v>80</v>
      </c>
      <c r="M95" s="8">
        <v>94</v>
      </c>
      <c r="R95" s="32"/>
      <c r="S95" s="30">
        <v>1.0995370370370369E-2</v>
      </c>
    </row>
    <row r="96" spans="1:19" hidden="1" x14ac:dyDescent="0.35">
      <c r="A96" s="37">
        <v>100</v>
      </c>
      <c r="B96" s="9" t="s">
        <v>394</v>
      </c>
      <c r="C96" t="s">
        <v>454</v>
      </c>
      <c r="D96" s="8">
        <v>1970</v>
      </c>
      <c r="E96" s="9" t="s">
        <v>418</v>
      </c>
      <c r="F96" s="12" t="s">
        <v>104</v>
      </c>
      <c r="G96" s="30">
        <v>1.1342592592592592E-2</v>
      </c>
      <c r="H96" s="10">
        <v>2.5949074074074072E-2</v>
      </c>
      <c r="I96" s="11">
        <v>1.4606481481481481E-2</v>
      </c>
      <c r="J96" s="12" t="s">
        <v>191</v>
      </c>
      <c r="K96" s="8">
        <v>7</v>
      </c>
      <c r="L96" s="8">
        <v>15</v>
      </c>
      <c r="M96" s="8">
        <v>95</v>
      </c>
      <c r="R96" s="32"/>
      <c r="S96" s="30">
        <v>1.111111111111111E-2</v>
      </c>
    </row>
    <row r="97" spans="1:19" hidden="1" x14ac:dyDescent="0.35">
      <c r="A97" s="37">
        <v>111</v>
      </c>
      <c r="B97" s="9" t="s">
        <v>457</v>
      </c>
      <c r="C97" t="s">
        <v>458</v>
      </c>
      <c r="D97" s="8">
        <v>1957</v>
      </c>
      <c r="E97" s="9" t="s">
        <v>459</v>
      </c>
      <c r="F97" s="12" t="s">
        <v>104</v>
      </c>
      <c r="G97" s="30">
        <v>1.261574074074074E-2</v>
      </c>
      <c r="H97" s="10">
        <v>2.7291666666666662E-2</v>
      </c>
      <c r="I97" s="11">
        <v>1.4675925925925922E-2</v>
      </c>
      <c r="J97" s="12" t="s">
        <v>172</v>
      </c>
      <c r="K97" s="8">
        <v>3</v>
      </c>
      <c r="L97" s="8">
        <v>16</v>
      </c>
      <c r="M97" s="8">
        <v>96</v>
      </c>
      <c r="R97" s="32"/>
      <c r="S97" s="30">
        <v>1.1226851851851851E-2</v>
      </c>
    </row>
    <row r="98" spans="1:19" hidden="1" x14ac:dyDescent="0.35">
      <c r="A98" s="36">
        <v>130</v>
      </c>
      <c r="B98" t="s">
        <v>236</v>
      </c>
      <c r="C98" t="s">
        <v>157</v>
      </c>
      <c r="D98">
        <v>1956</v>
      </c>
      <c r="E98" t="s">
        <v>379</v>
      </c>
      <c r="F98" s="34" t="s">
        <v>16</v>
      </c>
      <c r="G98" s="30">
        <v>1.4814814814814814E-2</v>
      </c>
      <c r="H98" s="10">
        <v>2.9548611111111109E-2</v>
      </c>
      <c r="I98" s="11">
        <v>1.4733796296296295E-2</v>
      </c>
      <c r="J98" s="12" t="s">
        <v>95</v>
      </c>
      <c r="K98" s="8">
        <v>11</v>
      </c>
      <c r="L98" s="8">
        <v>81</v>
      </c>
      <c r="M98" s="8">
        <v>97</v>
      </c>
      <c r="R98" s="32"/>
      <c r="S98" s="30">
        <v>1.1342592592592592E-2</v>
      </c>
    </row>
    <row r="99" spans="1:19" hidden="1" x14ac:dyDescent="0.35">
      <c r="A99" s="36">
        <v>43</v>
      </c>
      <c r="B99" t="s">
        <v>250</v>
      </c>
      <c r="C99" t="s">
        <v>251</v>
      </c>
      <c r="D99">
        <v>1973</v>
      </c>
      <c r="E99" t="s">
        <v>252</v>
      </c>
      <c r="F99" s="34" t="s">
        <v>104</v>
      </c>
      <c r="G99" s="39">
        <v>4.8611111111111103E-3</v>
      </c>
      <c r="H99" s="10">
        <v>1.9641203703703706E-2</v>
      </c>
      <c r="I99" s="11">
        <v>1.4780092592592595E-2</v>
      </c>
      <c r="J99" s="12" t="s">
        <v>191</v>
      </c>
      <c r="K99" s="8">
        <v>8</v>
      </c>
      <c r="L99" s="8">
        <v>17</v>
      </c>
      <c r="M99" s="8">
        <v>98</v>
      </c>
      <c r="R99" s="32"/>
      <c r="S99" s="30">
        <v>1.1458333333333333E-2</v>
      </c>
    </row>
    <row r="100" spans="1:19" x14ac:dyDescent="0.35">
      <c r="A100" s="37">
        <v>99</v>
      </c>
      <c r="B100" s="9" t="s">
        <v>394</v>
      </c>
      <c r="C100" t="s">
        <v>395</v>
      </c>
      <c r="D100" s="8">
        <v>2011</v>
      </c>
      <c r="E100" s="9" t="s">
        <v>396</v>
      </c>
      <c r="F100" s="12" t="s">
        <v>104</v>
      </c>
      <c r="G100" s="30">
        <v>1.1226851851851851E-2</v>
      </c>
      <c r="H100" s="10">
        <v>2.6111111111111113E-2</v>
      </c>
      <c r="I100" s="11">
        <v>1.4884259259259262E-2</v>
      </c>
      <c r="J100" s="12" t="s">
        <v>105</v>
      </c>
      <c r="K100" s="8">
        <v>2</v>
      </c>
      <c r="L100" s="8">
        <v>18</v>
      </c>
      <c r="M100" s="8">
        <v>99</v>
      </c>
      <c r="R100" s="32"/>
      <c r="S100" s="30">
        <v>1.1574074074074073E-2</v>
      </c>
    </row>
    <row r="101" spans="1:19" hidden="1" x14ac:dyDescent="0.35">
      <c r="A101" s="37">
        <v>2</v>
      </c>
      <c r="B101" s="9" t="s">
        <v>242</v>
      </c>
      <c r="C101" t="s">
        <v>225</v>
      </c>
      <c r="D101" s="8">
        <v>1975</v>
      </c>
      <c r="E101" s="9" t="s">
        <v>160</v>
      </c>
      <c r="F101" s="12" t="s">
        <v>104</v>
      </c>
      <c r="G101" s="39">
        <v>1.1574074074074073E-4</v>
      </c>
      <c r="H101" s="10">
        <v>1.5046296296296295E-2</v>
      </c>
      <c r="I101" s="11">
        <v>1.4930555555555555E-2</v>
      </c>
      <c r="J101" s="12" t="s">
        <v>191</v>
      </c>
      <c r="K101" s="8">
        <v>9</v>
      </c>
      <c r="L101" s="8">
        <v>19</v>
      </c>
      <c r="M101" s="8">
        <v>100</v>
      </c>
      <c r="R101" s="32"/>
      <c r="S101" s="30">
        <v>1.1689814814814814E-2</v>
      </c>
    </row>
    <row r="102" spans="1:19" hidden="1" x14ac:dyDescent="0.35">
      <c r="A102" s="36">
        <v>11</v>
      </c>
      <c r="B102" t="s">
        <v>243</v>
      </c>
      <c r="C102" t="s">
        <v>225</v>
      </c>
      <c r="D102">
        <v>1960</v>
      </c>
      <c r="E102" t="s">
        <v>83</v>
      </c>
      <c r="F102" s="34" t="s">
        <v>104</v>
      </c>
      <c r="G102" s="39">
        <v>1.1574074074074073E-3</v>
      </c>
      <c r="H102" s="10">
        <v>1.6180555555555556E-2</v>
      </c>
      <c r="I102" s="11">
        <v>1.5023148148148148E-2</v>
      </c>
      <c r="J102" s="12" t="s">
        <v>172</v>
      </c>
      <c r="K102" s="8">
        <v>4</v>
      </c>
      <c r="L102" s="8">
        <v>20</v>
      </c>
      <c r="M102" s="8">
        <v>101</v>
      </c>
      <c r="R102" s="32"/>
      <c r="S102" s="30">
        <v>1.1805555555555555E-2</v>
      </c>
    </row>
    <row r="103" spans="1:19" hidden="1" x14ac:dyDescent="0.35">
      <c r="A103" s="36">
        <v>13</v>
      </c>
      <c r="B103" t="s">
        <v>224</v>
      </c>
      <c r="C103" t="s">
        <v>225</v>
      </c>
      <c r="D103">
        <v>1991</v>
      </c>
      <c r="E103" t="s">
        <v>158</v>
      </c>
      <c r="F103" s="34" t="s">
        <v>104</v>
      </c>
      <c r="G103" s="39">
        <v>1.3888888888888887E-3</v>
      </c>
      <c r="H103" s="10">
        <v>1.6550925925925924E-2</v>
      </c>
      <c r="I103" s="11">
        <v>1.5162037037037035E-2</v>
      </c>
      <c r="J103" s="12" t="s">
        <v>130</v>
      </c>
      <c r="K103" s="8">
        <v>3</v>
      </c>
      <c r="L103" s="8">
        <v>21</v>
      </c>
      <c r="M103" s="8">
        <v>102</v>
      </c>
      <c r="R103" s="32"/>
      <c r="S103" s="30">
        <v>1.1921296296296294E-2</v>
      </c>
    </row>
    <row r="104" spans="1:19" hidden="1" x14ac:dyDescent="0.35">
      <c r="A104" s="36">
        <v>9</v>
      </c>
      <c r="B104" t="s">
        <v>274</v>
      </c>
      <c r="C104" t="s">
        <v>225</v>
      </c>
      <c r="D104">
        <v>1985</v>
      </c>
      <c r="E104" t="s">
        <v>71</v>
      </c>
      <c r="F104" s="34" t="s">
        <v>104</v>
      </c>
      <c r="G104" s="39">
        <v>9.2592592592592585E-4</v>
      </c>
      <c r="H104" s="10">
        <v>1.6307870370370372E-2</v>
      </c>
      <c r="I104" s="11">
        <v>1.5381944444444446E-2</v>
      </c>
      <c r="J104" s="12" t="s">
        <v>118</v>
      </c>
      <c r="K104" s="8">
        <v>4</v>
      </c>
      <c r="L104" s="8">
        <v>22</v>
      </c>
      <c r="M104" s="8">
        <v>103</v>
      </c>
      <c r="R104" s="32"/>
      <c r="S104" s="30">
        <v>1.2037037037037035E-2</v>
      </c>
    </row>
    <row r="105" spans="1:19" hidden="1" x14ac:dyDescent="0.35">
      <c r="A105" s="36">
        <v>94</v>
      </c>
      <c r="B105" t="s">
        <v>30</v>
      </c>
      <c r="C105" t="s">
        <v>260</v>
      </c>
      <c r="D105">
        <v>1944</v>
      </c>
      <c r="E105" t="s">
        <v>383</v>
      </c>
      <c r="F105" s="34" t="s">
        <v>16</v>
      </c>
      <c r="G105" s="30">
        <v>1.0648148148148148E-2</v>
      </c>
      <c r="H105" s="10">
        <v>2.6076388888888885E-2</v>
      </c>
      <c r="I105" s="11">
        <v>1.5428240740740737E-2</v>
      </c>
      <c r="J105" s="12" t="s">
        <v>204</v>
      </c>
      <c r="K105" s="8">
        <v>2</v>
      </c>
      <c r="L105" s="8">
        <v>82</v>
      </c>
      <c r="M105" s="8">
        <v>104</v>
      </c>
      <c r="R105" s="32"/>
      <c r="S105" s="30">
        <v>1.2152777777777776E-2</v>
      </c>
    </row>
    <row r="106" spans="1:19" hidden="1" x14ac:dyDescent="0.35">
      <c r="A106" s="37">
        <v>96</v>
      </c>
      <c r="B106" s="9" t="s">
        <v>446</v>
      </c>
      <c r="C106" t="s">
        <v>235</v>
      </c>
      <c r="D106" s="8">
        <v>1952</v>
      </c>
      <c r="E106" s="9" t="s">
        <v>444</v>
      </c>
      <c r="F106" s="12" t="s">
        <v>104</v>
      </c>
      <c r="G106" s="30">
        <v>1.0879629629629628E-2</v>
      </c>
      <c r="H106" s="10">
        <v>2.6562499999999999E-2</v>
      </c>
      <c r="I106" s="11">
        <v>1.5682870370370371E-2</v>
      </c>
      <c r="J106" s="12" t="s">
        <v>271</v>
      </c>
      <c r="K106" s="8">
        <v>1</v>
      </c>
      <c r="L106" s="8">
        <v>23</v>
      </c>
      <c r="M106" s="8">
        <v>105</v>
      </c>
      <c r="R106" s="32"/>
      <c r="S106" s="30">
        <v>1.2268518518518517E-2</v>
      </c>
    </row>
    <row r="107" spans="1:19" hidden="1" x14ac:dyDescent="0.35">
      <c r="A107" s="36">
        <v>45</v>
      </c>
      <c r="B107" t="s">
        <v>54</v>
      </c>
      <c r="C107" t="s">
        <v>334</v>
      </c>
      <c r="D107">
        <v>2009</v>
      </c>
      <c r="E107" t="s">
        <v>259</v>
      </c>
      <c r="F107" s="34" t="s">
        <v>16</v>
      </c>
      <c r="G107" s="39">
        <v>5.0925925925925921E-3</v>
      </c>
      <c r="H107" s="10">
        <v>2.0844907407407406E-2</v>
      </c>
      <c r="I107" s="11">
        <v>1.5752314814814813E-2</v>
      </c>
      <c r="J107" s="12" t="s">
        <v>47</v>
      </c>
      <c r="K107" s="8">
        <v>6</v>
      </c>
      <c r="L107" s="8">
        <v>83</v>
      </c>
      <c r="M107" s="8">
        <v>106</v>
      </c>
      <c r="R107" s="32"/>
      <c r="S107" s="30">
        <v>1.2384259259259258E-2</v>
      </c>
    </row>
    <row r="108" spans="1:19" hidden="1" x14ac:dyDescent="0.35">
      <c r="A108" s="36">
        <v>26</v>
      </c>
      <c r="B108" t="s">
        <v>247</v>
      </c>
      <c r="C108" t="s">
        <v>248</v>
      </c>
      <c r="D108">
        <v>1950</v>
      </c>
      <c r="E108" t="s">
        <v>83</v>
      </c>
      <c r="F108" s="34" t="s">
        <v>16</v>
      </c>
      <c r="G108" s="39">
        <v>2.8935185185185184E-3</v>
      </c>
      <c r="H108" s="10">
        <v>1.8668981481481481E-2</v>
      </c>
      <c r="I108" s="11">
        <v>1.5775462962962963E-2</v>
      </c>
      <c r="J108" s="12" t="s">
        <v>204</v>
      </c>
      <c r="K108" s="8">
        <v>3</v>
      </c>
      <c r="L108" s="8">
        <v>84</v>
      </c>
      <c r="M108" s="8">
        <v>107</v>
      </c>
      <c r="R108" s="32"/>
      <c r="S108" s="30">
        <v>1.2499999999999999E-2</v>
      </c>
    </row>
    <row r="109" spans="1:19" hidden="1" x14ac:dyDescent="0.35">
      <c r="A109" s="36">
        <v>58</v>
      </c>
      <c r="B109" t="s">
        <v>253</v>
      </c>
      <c r="C109" t="s">
        <v>19</v>
      </c>
      <c r="D109">
        <v>1951</v>
      </c>
      <c r="E109" t="s">
        <v>107</v>
      </c>
      <c r="F109" s="34" t="s">
        <v>16</v>
      </c>
      <c r="G109" s="39">
        <v>6.5972222222222213E-3</v>
      </c>
      <c r="H109" s="10">
        <v>2.2418981481481481E-2</v>
      </c>
      <c r="I109" s="11">
        <v>1.5821759259259258E-2</v>
      </c>
      <c r="J109" s="12" t="s">
        <v>95</v>
      </c>
      <c r="K109" s="8">
        <v>12</v>
      </c>
      <c r="L109" s="8">
        <v>85</v>
      </c>
      <c r="M109" s="8">
        <v>108</v>
      </c>
      <c r="R109" s="32"/>
      <c r="S109" s="30">
        <v>1.261574074074074E-2</v>
      </c>
    </row>
    <row r="110" spans="1:19" hidden="1" x14ac:dyDescent="0.35">
      <c r="A110" s="36">
        <v>12</v>
      </c>
      <c r="B110" t="s">
        <v>156</v>
      </c>
      <c r="C110" t="s">
        <v>157</v>
      </c>
      <c r="D110">
        <v>1980</v>
      </c>
      <c r="E110" t="s">
        <v>158</v>
      </c>
      <c r="F110" s="34" t="s">
        <v>16</v>
      </c>
      <c r="G110" s="39">
        <v>1.273148148148148E-3</v>
      </c>
      <c r="H110" s="10">
        <v>1.7210648148148149E-2</v>
      </c>
      <c r="I110" s="11">
        <v>1.59375E-2</v>
      </c>
      <c r="J110" s="12" t="s">
        <v>26</v>
      </c>
      <c r="K110" s="8">
        <v>19</v>
      </c>
      <c r="L110" s="8">
        <v>86</v>
      </c>
      <c r="M110" s="8">
        <v>109</v>
      </c>
      <c r="R110" s="32"/>
      <c r="S110" s="30">
        <v>1.2731481481481481E-2</v>
      </c>
    </row>
    <row r="111" spans="1:19" hidden="1" x14ac:dyDescent="0.35">
      <c r="A111" s="36">
        <v>73</v>
      </c>
      <c r="B111" t="s">
        <v>245</v>
      </c>
      <c r="C111" t="s">
        <v>19</v>
      </c>
      <c r="D111">
        <v>1959</v>
      </c>
      <c r="E111" t="s">
        <v>246</v>
      </c>
      <c r="F111" s="34" t="s">
        <v>16</v>
      </c>
      <c r="G111" s="30">
        <v>8.2175925925925923E-3</v>
      </c>
      <c r="H111" s="10">
        <v>2.4351851851851857E-2</v>
      </c>
      <c r="I111" s="11">
        <v>1.6134259259259265E-2</v>
      </c>
      <c r="J111" s="12" t="s">
        <v>95</v>
      </c>
      <c r="K111" s="8">
        <v>13</v>
      </c>
      <c r="L111" s="8">
        <v>87</v>
      </c>
      <c r="M111" s="8">
        <v>110</v>
      </c>
      <c r="R111" s="32"/>
      <c r="S111" s="30">
        <v>1.2847222222222222E-2</v>
      </c>
    </row>
    <row r="112" spans="1:19" hidden="1" x14ac:dyDescent="0.35">
      <c r="A112" s="37">
        <v>14</v>
      </c>
      <c r="B112" s="9" t="s">
        <v>233</v>
      </c>
      <c r="C112" t="s">
        <v>443</v>
      </c>
      <c r="D112" s="8">
        <v>1947</v>
      </c>
      <c r="E112" s="9" t="s">
        <v>83</v>
      </c>
      <c r="F112" s="12" t="s">
        <v>16</v>
      </c>
      <c r="G112" s="39">
        <v>1.5046296296296294E-3</v>
      </c>
      <c r="H112" s="10">
        <v>1.7731481481481483E-2</v>
      </c>
      <c r="I112" s="11">
        <v>1.6226851851851853E-2</v>
      </c>
      <c r="J112" s="12" t="s">
        <v>204</v>
      </c>
      <c r="K112" s="8">
        <v>4</v>
      </c>
      <c r="L112" s="8">
        <v>88</v>
      </c>
      <c r="M112" s="8">
        <v>111</v>
      </c>
      <c r="R112" s="32"/>
      <c r="S112" s="30">
        <v>1.2962962962962963E-2</v>
      </c>
    </row>
    <row r="113" spans="1:19" hidden="1" x14ac:dyDescent="0.35">
      <c r="A113" s="37">
        <v>6</v>
      </c>
      <c r="B113" s="9" t="s">
        <v>437</v>
      </c>
      <c r="C113" t="s">
        <v>14</v>
      </c>
      <c r="D113" s="8">
        <v>1954</v>
      </c>
      <c r="E113" s="9" t="s">
        <v>83</v>
      </c>
      <c r="F113" s="12" t="s">
        <v>16</v>
      </c>
      <c r="G113" s="39">
        <v>5.7870370370370367E-4</v>
      </c>
      <c r="H113" s="10">
        <v>1.7013888888888887E-2</v>
      </c>
      <c r="I113" s="11">
        <v>1.6435185185185185E-2</v>
      </c>
      <c r="J113" s="12" t="s">
        <v>95</v>
      </c>
      <c r="K113" s="8">
        <v>14</v>
      </c>
      <c r="L113" s="8">
        <v>89</v>
      </c>
      <c r="M113" s="8">
        <v>112</v>
      </c>
      <c r="R113" s="32"/>
      <c r="S113" s="30">
        <v>1.3078703703703702E-2</v>
      </c>
    </row>
    <row r="114" spans="1:19" hidden="1" x14ac:dyDescent="0.35">
      <c r="A114" s="36">
        <v>5</v>
      </c>
      <c r="B114" t="s">
        <v>455</v>
      </c>
      <c r="C114" t="s">
        <v>456</v>
      </c>
      <c r="D114">
        <v>1959</v>
      </c>
      <c r="E114" t="s">
        <v>83</v>
      </c>
      <c r="F114" s="34" t="s">
        <v>104</v>
      </c>
      <c r="G114" s="39">
        <v>4.6296296296296293E-4</v>
      </c>
      <c r="H114" s="10">
        <v>1.7754629629629631E-2</v>
      </c>
      <c r="I114" s="11">
        <v>1.7291666666666667E-2</v>
      </c>
      <c r="J114" s="12" t="s">
        <v>172</v>
      </c>
      <c r="K114" s="8">
        <v>5</v>
      </c>
      <c r="L114" s="8">
        <v>24</v>
      </c>
      <c r="M114" s="8">
        <v>113</v>
      </c>
      <c r="R114" s="32"/>
      <c r="S114" s="30">
        <v>1.3194444444444443E-2</v>
      </c>
    </row>
    <row r="115" spans="1:19" hidden="1" x14ac:dyDescent="0.35">
      <c r="A115" s="37">
        <v>60</v>
      </c>
      <c r="B115" s="9" t="s">
        <v>253</v>
      </c>
      <c r="C115" t="s">
        <v>256</v>
      </c>
      <c r="D115" s="8">
        <v>1975</v>
      </c>
      <c r="E115" s="9" t="s">
        <v>257</v>
      </c>
      <c r="F115" s="12" t="s">
        <v>16</v>
      </c>
      <c r="G115" s="39">
        <v>6.8287037037037032E-3</v>
      </c>
      <c r="H115" s="10">
        <v>2.4201388888888887E-2</v>
      </c>
      <c r="I115" s="11">
        <v>1.7372685185185185E-2</v>
      </c>
      <c r="J115" s="12" t="s">
        <v>26</v>
      </c>
      <c r="K115" s="8">
        <v>20</v>
      </c>
      <c r="L115" s="8">
        <v>90</v>
      </c>
      <c r="M115" s="8">
        <v>114</v>
      </c>
      <c r="R115" s="32"/>
      <c r="S115" s="30">
        <v>1.3310185185185184E-2</v>
      </c>
    </row>
    <row r="116" spans="1:19" hidden="1" x14ac:dyDescent="0.35">
      <c r="A116" s="36">
        <v>4</v>
      </c>
      <c r="B116" t="s">
        <v>272</v>
      </c>
      <c r="C116" t="s">
        <v>40</v>
      </c>
      <c r="D116">
        <v>1951</v>
      </c>
      <c r="E116" t="s">
        <v>273</v>
      </c>
      <c r="F116" s="34" t="s">
        <v>16</v>
      </c>
      <c r="G116" s="39">
        <v>3.4722222222222218E-4</v>
      </c>
      <c r="H116" s="10">
        <v>1.7905092592592594E-2</v>
      </c>
      <c r="I116" s="11">
        <v>1.7557870370370373E-2</v>
      </c>
      <c r="J116" s="12" t="s">
        <v>95</v>
      </c>
      <c r="K116" s="8">
        <v>15</v>
      </c>
      <c r="L116" s="8">
        <v>91</v>
      </c>
      <c r="M116" s="8">
        <v>115</v>
      </c>
      <c r="R116" s="32"/>
      <c r="S116" s="30">
        <v>1.3541666666666665E-2</v>
      </c>
    </row>
    <row r="117" spans="1:19" hidden="1" x14ac:dyDescent="0.35">
      <c r="A117" s="37">
        <v>103</v>
      </c>
      <c r="B117" s="9" t="s">
        <v>268</v>
      </c>
      <c r="C117" t="s">
        <v>45</v>
      </c>
      <c r="D117" s="8">
        <v>1941</v>
      </c>
      <c r="E117" s="9" t="s">
        <v>107</v>
      </c>
      <c r="F117" s="12" t="s">
        <v>16</v>
      </c>
      <c r="G117" s="30">
        <v>1.1689814814814814E-2</v>
      </c>
      <c r="H117" s="10">
        <v>2.9259259259259259E-2</v>
      </c>
      <c r="I117" s="11">
        <v>1.7569444444444443E-2</v>
      </c>
      <c r="J117" s="12" t="s">
        <v>204</v>
      </c>
      <c r="K117" s="8">
        <v>5</v>
      </c>
      <c r="L117" s="8">
        <v>92</v>
      </c>
      <c r="M117" s="8">
        <v>116</v>
      </c>
      <c r="R117" s="32"/>
      <c r="S117" s="30">
        <v>1.3657407407407406E-2</v>
      </c>
    </row>
    <row r="118" spans="1:19" hidden="1" x14ac:dyDescent="0.35">
      <c r="A118" s="37">
        <v>3</v>
      </c>
      <c r="B118" s="9" t="s">
        <v>254</v>
      </c>
      <c r="C118" t="s">
        <v>255</v>
      </c>
      <c r="D118" s="8">
        <v>1951</v>
      </c>
      <c r="E118" s="9" t="s">
        <v>436</v>
      </c>
      <c r="F118" s="12" t="s">
        <v>16</v>
      </c>
      <c r="G118" s="39">
        <v>2.3148148148148146E-4</v>
      </c>
      <c r="H118" s="10">
        <v>1.8124999999999999E-2</v>
      </c>
      <c r="I118" s="11">
        <v>1.7893518518518517E-2</v>
      </c>
      <c r="J118" s="12" t="s">
        <v>95</v>
      </c>
      <c r="K118" s="8">
        <v>16</v>
      </c>
      <c r="L118" s="8">
        <v>93</v>
      </c>
      <c r="M118" s="8">
        <v>117</v>
      </c>
      <c r="R118" s="32"/>
      <c r="S118" s="30">
        <v>1.3773148148148147E-2</v>
      </c>
    </row>
    <row r="119" spans="1:19" hidden="1" x14ac:dyDescent="0.35">
      <c r="A119" s="36">
        <v>53</v>
      </c>
      <c r="B119" t="s">
        <v>380</v>
      </c>
      <c r="C119" t="s">
        <v>381</v>
      </c>
      <c r="D119">
        <v>1942</v>
      </c>
      <c r="E119" t="s">
        <v>382</v>
      </c>
      <c r="F119" s="34" t="s">
        <v>16</v>
      </c>
      <c r="G119" s="39">
        <v>6.0185185185185177E-3</v>
      </c>
      <c r="H119" s="10">
        <v>2.4027777777777776E-2</v>
      </c>
      <c r="I119" s="11">
        <v>1.800925925925926E-2</v>
      </c>
      <c r="J119" s="12" t="s">
        <v>204</v>
      </c>
      <c r="K119" s="8">
        <v>6</v>
      </c>
      <c r="L119" s="8">
        <v>94</v>
      </c>
      <c r="M119" s="8">
        <v>118</v>
      </c>
      <c r="R119" s="32"/>
      <c r="S119" s="30">
        <v>1.3888888888888888E-2</v>
      </c>
    </row>
    <row r="120" spans="1:19" hidden="1" x14ac:dyDescent="0.35">
      <c r="A120" s="36">
        <v>25</v>
      </c>
      <c r="B120" t="s">
        <v>280</v>
      </c>
      <c r="C120" t="s">
        <v>281</v>
      </c>
      <c r="D120">
        <v>1954</v>
      </c>
      <c r="E120" t="s">
        <v>282</v>
      </c>
      <c r="F120" s="34" t="s">
        <v>16</v>
      </c>
      <c r="G120" s="39">
        <v>2.7777777777777775E-3</v>
      </c>
      <c r="H120" s="10">
        <v>2.0856481481481479E-2</v>
      </c>
      <c r="I120" s="11">
        <v>1.8078703703703701E-2</v>
      </c>
      <c r="J120" s="12" t="s">
        <v>95</v>
      </c>
      <c r="K120" s="8">
        <v>17</v>
      </c>
      <c r="L120" s="8">
        <v>95</v>
      </c>
      <c r="M120" s="8">
        <v>119</v>
      </c>
      <c r="R120" s="32"/>
      <c r="S120" s="30">
        <v>1.4004629629629629E-2</v>
      </c>
    </row>
    <row r="121" spans="1:19" hidden="1" x14ac:dyDescent="0.35">
      <c r="A121" s="37">
        <v>29</v>
      </c>
      <c r="B121" s="9" t="s">
        <v>288</v>
      </c>
      <c r="C121" t="s">
        <v>19</v>
      </c>
      <c r="D121" s="8">
        <v>1954</v>
      </c>
      <c r="E121" s="9" t="s">
        <v>83</v>
      </c>
      <c r="F121" s="12" t="s">
        <v>16</v>
      </c>
      <c r="G121" s="39">
        <v>3.2407407407407406E-3</v>
      </c>
      <c r="H121" s="10">
        <v>2.1828703703703701E-2</v>
      </c>
      <c r="I121" s="11">
        <v>1.8587962962962959E-2</v>
      </c>
      <c r="J121" s="12" t="s">
        <v>95</v>
      </c>
      <c r="K121" s="8">
        <v>18</v>
      </c>
      <c r="L121" s="8">
        <v>96</v>
      </c>
      <c r="M121" s="8">
        <v>120</v>
      </c>
      <c r="R121" s="32"/>
      <c r="S121" s="30">
        <v>1.412037037037037E-2</v>
      </c>
    </row>
    <row r="122" spans="1:19" hidden="1" x14ac:dyDescent="0.35">
      <c r="A122" s="37">
        <v>72</v>
      </c>
      <c r="B122" s="9" t="s">
        <v>265</v>
      </c>
      <c r="C122" t="s">
        <v>266</v>
      </c>
      <c r="D122" s="8">
        <v>1958</v>
      </c>
      <c r="E122" s="9" t="s">
        <v>83</v>
      </c>
      <c r="F122" s="12" t="s">
        <v>16</v>
      </c>
      <c r="G122" s="30">
        <v>8.1018518518518514E-3</v>
      </c>
      <c r="H122" s="10">
        <v>2.6793981481481485E-2</v>
      </c>
      <c r="I122" s="11">
        <v>1.8692129629629635E-2</v>
      </c>
      <c r="J122" s="12" t="s">
        <v>95</v>
      </c>
      <c r="K122" s="8">
        <v>19</v>
      </c>
      <c r="L122" s="8">
        <v>97</v>
      </c>
      <c r="M122" s="8">
        <v>121</v>
      </c>
      <c r="R122" s="32"/>
      <c r="S122" s="30">
        <v>1.4236111111111109E-2</v>
      </c>
    </row>
    <row r="123" spans="1:19" hidden="1" x14ac:dyDescent="0.35">
      <c r="A123" s="36">
        <v>87</v>
      </c>
      <c r="B123" t="s">
        <v>275</v>
      </c>
      <c r="C123" t="s">
        <v>276</v>
      </c>
      <c r="D123">
        <v>1962</v>
      </c>
      <c r="F123" s="34" t="s">
        <v>104</v>
      </c>
      <c r="G123" s="30">
        <v>9.8379629629629615E-3</v>
      </c>
      <c r="H123" s="10">
        <v>2.8946759259259255E-2</v>
      </c>
      <c r="I123" s="11">
        <v>1.9108796296296294E-2</v>
      </c>
      <c r="J123" s="12" t="s">
        <v>172</v>
      </c>
      <c r="K123" s="8">
        <v>6</v>
      </c>
      <c r="L123" s="8">
        <v>25</v>
      </c>
      <c r="M123" s="8">
        <v>122</v>
      </c>
      <c r="R123" s="32"/>
      <c r="S123" s="30">
        <v>1.435185185185185E-2</v>
      </c>
    </row>
    <row r="124" spans="1:19" hidden="1" x14ac:dyDescent="0.35">
      <c r="A124" s="37">
        <v>129</v>
      </c>
      <c r="B124" s="9" t="s">
        <v>439</v>
      </c>
      <c r="C124" t="s">
        <v>199</v>
      </c>
      <c r="D124" s="8">
        <v>1953</v>
      </c>
      <c r="E124" s="9" t="s">
        <v>440</v>
      </c>
      <c r="F124" s="12" t="s">
        <v>16</v>
      </c>
      <c r="G124" s="30">
        <v>1.4699074074074073E-2</v>
      </c>
      <c r="H124" s="10">
        <v>3.3831018518518517E-2</v>
      </c>
      <c r="I124" s="11">
        <v>1.9131944444444444E-2</v>
      </c>
      <c r="J124" s="12" t="s">
        <v>95</v>
      </c>
      <c r="K124" s="8">
        <v>20</v>
      </c>
      <c r="L124" s="8">
        <v>98</v>
      </c>
      <c r="M124" s="8">
        <v>123</v>
      </c>
      <c r="S124" s="30">
        <v>1.4467592592592591E-2</v>
      </c>
    </row>
    <row r="125" spans="1:19" hidden="1" x14ac:dyDescent="0.35">
      <c r="A125" s="37">
        <v>132</v>
      </c>
      <c r="B125" s="9" t="s">
        <v>445</v>
      </c>
      <c r="C125" t="s">
        <v>45</v>
      </c>
      <c r="D125" s="8">
        <v>1940</v>
      </c>
      <c r="E125" s="9" t="s">
        <v>83</v>
      </c>
      <c r="F125" s="12" t="s">
        <v>16</v>
      </c>
      <c r="G125" s="30">
        <v>1.5046296296296295E-2</v>
      </c>
      <c r="H125" s="10">
        <v>3.4236111111111113E-2</v>
      </c>
      <c r="I125" s="11">
        <v>1.9189814814814819E-2</v>
      </c>
      <c r="J125" s="12" t="s">
        <v>204</v>
      </c>
      <c r="K125" s="8">
        <v>7</v>
      </c>
      <c r="L125" s="8">
        <v>99</v>
      </c>
      <c r="M125" s="8">
        <v>124</v>
      </c>
      <c r="S125" s="30">
        <v>1.4583333333333332E-2</v>
      </c>
    </row>
    <row r="126" spans="1:19" hidden="1" x14ac:dyDescent="0.35">
      <c r="A126" s="37">
        <v>7</v>
      </c>
      <c r="B126" s="9" t="s">
        <v>460</v>
      </c>
      <c r="C126" t="s">
        <v>109</v>
      </c>
      <c r="D126" s="8">
        <v>1951</v>
      </c>
      <c r="E126" s="9" t="s">
        <v>83</v>
      </c>
      <c r="F126" s="12" t="s">
        <v>16</v>
      </c>
      <c r="G126" s="39">
        <v>5.7870370370370378E-4</v>
      </c>
      <c r="H126" s="10">
        <v>2.0011574074074074E-2</v>
      </c>
      <c r="I126" s="11">
        <v>1.9432870370370371E-2</v>
      </c>
      <c r="J126" s="12" t="s">
        <v>95</v>
      </c>
      <c r="K126" s="8">
        <v>21</v>
      </c>
      <c r="L126" s="8">
        <v>100</v>
      </c>
      <c r="M126" s="8">
        <v>125</v>
      </c>
      <c r="S126" s="30">
        <v>1.4699074074074073E-2</v>
      </c>
    </row>
    <row r="127" spans="1:19" hidden="1" x14ac:dyDescent="0.35">
      <c r="A127" s="36">
        <v>28</v>
      </c>
      <c r="B127" t="s">
        <v>283</v>
      </c>
      <c r="C127" t="s">
        <v>19</v>
      </c>
      <c r="D127">
        <v>1946</v>
      </c>
      <c r="E127" t="s">
        <v>83</v>
      </c>
      <c r="F127" s="34" t="s">
        <v>16</v>
      </c>
      <c r="G127" s="39">
        <v>3.1249999999999997E-3</v>
      </c>
      <c r="H127" s="10">
        <v>2.2824074074074076E-2</v>
      </c>
      <c r="I127" s="11">
        <v>1.9699074074074077E-2</v>
      </c>
      <c r="J127" s="12" t="s">
        <v>204</v>
      </c>
      <c r="K127" s="8">
        <v>8</v>
      </c>
      <c r="L127" s="8">
        <v>101</v>
      </c>
      <c r="M127" s="8">
        <v>126</v>
      </c>
      <c r="S127" s="30">
        <v>1.4814814814814814E-2</v>
      </c>
    </row>
    <row r="128" spans="1:19" hidden="1" x14ac:dyDescent="0.35">
      <c r="A128" s="37">
        <v>55</v>
      </c>
      <c r="B128" s="9" t="s">
        <v>294</v>
      </c>
      <c r="C128" t="s">
        <v>295</v>
      </c>
      <c r="D128" s="8">
        <v>1941</v>
      </c>
      <c r="E128" s="9" t="s">
        <v>252</v>
      </c>
      <c r="F128" s="12" t="s">
        <v>16</v>
      </c>
      <c r="G128" s="39">
        <v>6.2499999999999995E-3</v>
      </c>
      <c r="H128" s="10">
        <v>2.7268518518518515E-2</v>
      </c>
      <c r="I128" s="11">
        <v>2.1018518518518516E-2</v>
      </c>
      <c r="J128" s="12" t="s">
        <v>204</v>
      </c>
      <c r="K128" s="8">
        <v>9</v>
      </c>
      <c r="L128" s="8">
        <v>102</v>
      </c>
      <c r="M128" s="8">
        <v>127</v>
      </c>
      <c r="S128" s="30">
        <v>1.4930555555555555E-2</v>
      </c>
    </row>
    <row r="129" spans="1:19" hidden="1" x14ac:dyDescent="0.35">
      <c r="A129" s="36">
        <v>34</v>
      </c>
      <c r="B129" t="s">
        <v>291</v>
      </c>
      <c r="C129" t="s">
        <v>392</v>
      </c>
      <c r="D129">
        <v>1951</v>
      </c>
      <c r="E129" t="s">
        <v>393</v>
      </c>
      <c r="F129" s="34" t="s">
        <v>104</v>
      </c>
      <c r="G129" s="39">
        <v>3.8194444444444443E-3</v>
      </c>
      <c r="H129" s="10">
        <v>2.4884259259259259E-2</v>
      </c>
      <c r="I129" s="11">
        <v>2.1064814814814814E-2</v>
      </c>
      <c r="J129" s="12" t="s">
        <v>271</v>
      </c>
      <c r="K129" s="8">
        <v>2</v>
      </c>
      <c r="L129" s="8">
        <v>26</v>
      </c>
      <c r="M129" s="8">
        <v>128</v>
      </c>
      <c r="S129" s="30">
        <v>1.5046296296296295E-2</v>
      </c>
    </row>
    <row r="130" spans="1:19" hidden="1" x14ac:dyDescent="0.35">
      <c r="A130" s="37">
        <v>102</v>
      </c>
      <c r="B130" s="9" t="s">
        <v>416</v>
      </c>
      <c r="C130" t="s">
        <v>417</v>
      </c>
      <c r="D130" s="8">
        <v>1974</v>
      </c>
      <c r="E130" s="9" t="s">
        <v>418</v>
      </c>
      <c r="F130" s="12" t="s">
        <v>16</v>
      </c>
      <c r="G130" s="30">
        <v>1.1574074074074073E-2</v>
      </c>
      <c r="H130" s="10">
        <v>3.3240740740740744E-2</v>
      </c>
      <c r="I130" s="11">
        <v>2.1666666666666671E-2</v>
      </c>
      <c r="J130" s="12" t="s">
        <v>26</v>
      </c>
      <c r="K130" s="8">
        <v>21</v>
      </c>
      <c r="L130" s="8">
        <v>103</v>
      </c>
      <c r="M130" s="8">
        <v>129</v>
      </c>
      <c r="S130" s="30">
        <v>1.5162037037037036E-2</v>
      </c>
    </row>
    <row r="131" spans="1:19" x14ac:dyDescent="0.35">
      <c r="A131" s="37">
        <v>101</v>
      </c>
      <c r="B131" s="9" t="s">
        <v>397</v>
      </c>
      <c r="C131" t="s">
        <v>102</v>
      </c>
      <c r="D131" s="8">
        <v>2010</v>
      </c>
      <c r="E131" s="9" t="s">
        <v>396</v>
      </c>
      <c r="F131" s="12" t="s">
        <v>104</v>
      </c>
      <c r="G131" s="30">
        <v>1.1458333333333333E-2</v>
      </c>
      <c r="H131" s="10">
        <v>3.3217592592592597E-2</v>
      </c>
      <c r="I131" s="11">
        <v>2.1759259259259263E-2</v>
      </c>
      <c r="J131" s="12" t="s">
        <v>105</v>
      </c>
      <c r="K131" s="8">
        <v>3</v>
      </c>
      <c r="L131" s="8">
        <v>27</v>
      </c>
      <c r="M131" s="8">
        <v>130</v>
      </c>
      <c r="S131" s="30">
        <v>1.5277777777777776E-2</v>
      </c>
    </row>
    <row r="132" spans="1:19" hidden="1" x14ac:dyDescent="0.35">
      <c r="A132" s="36">
        <v>1</v>
      </c>
      <c r="B132" t="s">
        <v>296</v>
      </c>
      <c r="C132" t="s">
        <v>297</v>
      </c>
      <c r="D132">
        <v>1955</v>
      </c>
      <c r="E132" t="s">
        <v>100</v>
      </c>
      <c r="F132" s="34" t="s">
        <v>104</v>
      </c>
      <c r="G132" s="39">
        <v>0</v>
      </c>
      <c r="H132" s="10">
        <v>2.3969907407407409E-2</v>
      </c>
      <c r="I132" s="11">
        <v>2.3969907407407409E-2</v>
      </c>
      <c r="J132" s="12" t="s">
        <v>271</v>
      </c>
      <c r="K132" s="8">
        <v>3</v>
      </c>
      <c r="L132" s="8">
        <v>28</v>
      </c>
      <c r="M132" s="8">
        <v>131</v>
      </c>
      <c r="S132" s="30">
        <v>1.5393518518518516E-2</v>
      </c>
    </row>
    <row r="133" spans="1:19" hidden="1" x14ac:dyDescent="0.35">
      <c r="A133" s="37" t="s">
        <v>462</v>
      </c>
      <c r="B133" s="9" t="s">
        <v>441</v>
      </c>
      <c r="C133" t="s">
        <v>442</v>
      </c>
      <c r="D133" s="8">
        <v>1949</v>
      </c>
      <c r="E133" s="9" t="s">
        <v>252</v>
      </c>
      <c r="F133" s="12" t="s">
        <v>16</v>
      </c>
      <c r="G133" s="39">
        <v>0</v>
      </c>
      <c r="H133" s="10">
        <v>3.0208333333333334E-2</v>
      </c>
      <c r="I133" s="11">
        <v>3.0208333333333334E-2</v>
      </c>
      <c r="J133" s="12" t="s">
        <v>204</v>
      </c>
      <c r="K133" s="8">
        <v>10</v>
      </c>
      <c r="L133" s="8">
        <v>104</v>
      </c>
      <c r="M133" s="8">
        <v>132</v>
      </c>
      <c r="S133" s="30">
        <v>1.5509259259259257E-2</v>
      </c>
    </row>
    <row r="134" spans="1:19" x14ac:dyDescent="0.35">
      <c r="A134" t="s">
        <v>300</v>
      </c>
      <c r="I134"/>
      <c r="K134"/>
    </row>
    <row r="135" spans="1:19" x14ac:dyDescent="0.35">
      <c r="A135" t="s">
        <v>300</v>
      </c>
      <c r="I135"/>
      <c r="K135"/>
    </row>
    <row r="136" spans="1:19" x14ac:dyDescent="0.35">
      <c r="A136" t="s">
        <v>300</v>
      </c>
      <c r="I136"/>
      <c r="K136"/>
    </row>
    <row r="137" spans="1:19" x14ac:dyDescent="0.35">
      <c r="A137" t="s">
        <v>300</v>
      </c>
      <c r="I137"/>
      <c r="K137"/>
    </row>
    <row r="138" spans="1:19" x14ac:dyDescent="0.35">
      <c r="A138" t="s">
        <v>300</v>
      </c>
      <c r="I138"/>
      <c r="K138"/>
    </row>
    <row r="139" spans="1:19" x14ac:dyDescent="0.35">
      <c r="A139" t="s">
        <v>300</v>
      </c>
      <c r="I139"/>
      <c r="K139"/>
    </row>
    <row r="140" spans="1:19" x14ac:dyDescent="0.35">
      <c r="A140" t="s">
        <v>300</v>
      </c>
    </row>
    <row r="141" spans="1:19" x14ac:dyDescent="0.35">
      <c r="A141" t="s">
        <v>300</v>
      </c>
    </row>
    <row r="142" spans="1:19" x14ac:dyDescent="0.35">
      <c r="A142" t="s">
        <v>300</v>
      </c>
    </row>
    <row r="143" spans="1:19" x14ac:dyDescent="0.35">
      <c r="A143" t="s">
        <v>300</v>
      </c>
    </row>
    <row r="144" spans="1:19" x14ac:dyDescent="0.35">
      <c r="A144" t="s">
        <v>300</v>
      </c>
    </row>
    <row r="145" spans="1:1" x14ac:dyDescent="0.35">
      <c r="A145" t="s">
        <v>300</v>
      </c>
    </row>
    <row r="146" spans="1:1" x14ac:dyDescent="0.35">
      <c r="A146" t="s">
        <v>300</v>
      </c>
    </row>
    <row r="147" spans="1:1" x14ac:dyDescent="0.35">
      <c r="A147" t="s">
        <v>300</v>
      </c>
    </row>
    <row r="148" spans="1:1" x14ac:dyDescent="0.35">
      <c r="A148" t="s">
        <v>300</v>
      </c>
    </row>
    <row r="149" spans="1:1" x14ac:dyDescent="0.35">
      <c r="A149" t="s">
        <v>300</v>
      </c>
    </row>
  </sheetData>
  <sheetProtection sort="0" autoFilter="0" pivotTables="0"/>
  <dataValidations count="1">
    <dataValidation type="list" allowBlank="1" showInputMessage="1" showErrorMessage="1" sqref="F2:F133" xr:uid="{00000000-0002-0000-0100-000000000000}">
      <formula1>"Z,M"</formula1>
    </dataValidation>
  </dataValidations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">
    <tabColor rgb="FF00B050"/>
  </sheetPr>
  <dimension ref="A1:W160"/>
  <sheetViews>
    <sheetView tabSelected="1" zoomScale="85" zoomScaleNormal="85" workbookViewId="0">
      <pane xSplit="4" ySplit="1" topLeftCell="E2" activePane="bottomRight" state="frozen"/>
      <selection pane="topRight" activeCell="A2" sqref="A2"/>
      <selection pane="bottomLeft" activeCell="A2" sqref="A2"/>
      <selection pane="bottomRight" activeCell="A2" sqref="A2"/>
    </sheetView>
  </sheetViews>
  <sheetFormatPr defaultRowHeight="14.5" x14ac:dyDescent="0.35"/>
  <cols>
    <col min="1" max="1" width="9.81640625" customWidth="1"/>
    <col min="2" max="3" width="20.453125" customWidth="1"/>
    <col min="4" max="4" width="9.1796875" bestFit="1" customWidth="1"/>
    <col min="5" max="5" width="25.26953125" bestFit="1" customWidth="1"/>
    <col min="6" max="6" width="9.26953125" customWidth="1"/>
    <col min="7" max="7" width="9.54296875" customWidth="1"/>
    <col min="8" max="8" width="10.81640625" customWidth="1"/>
    <col min="9" max="9" width="9.453125" style="6" customWidth="1"/>
    <col min="10" max="10" width="11.453125" customWidth="1"/>
    <col min="11" max="11" width="13.453125" style="9" bestFit="1" customWidth="1"/>
    <col min="12" max="12" width="15.1796875" bestFit="1" customWidth="1"/>
    <col min="13" max="13" width="12.7265625" bestFit="1" customWidth="1"/>
    <col min="15" max="15" width="12.26953125" bestFit="1" customWidth="1"/>
    <col min="16" max="16" width="8.7265625" bestFit="1" customWidth="1"/>
    <col min="18" max="19" width="9.1796875" style="33"/>
  </cols>
  <sheetData>
    <row r="1" spans="1:23" ht="29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4" t="s">
        <v>7</v>
      </c>
      <c r="I1" s="5" t="s">
        <v>8</v>
      </c>
      <c r="J1" s="14" t="s">
        <v>9</v>
      </c>
      <c r="K1" s="7" t="s">
        <v>10</v>
      </c>
      <c r="L1" s="4" t="s">
        <v>11</v>
      </c>
      <c r="M1" s="4" t="s">
        <v>12</v>
      </c>
      <c r="N1" s="15"/>
      <c r="O1" s="13" t="s">
        <v>301</v>
      </c>
      <c r="P1" s="30">
        <v>0</v>
      </c>
      <c r="Q1" s="15"/>
      <c r="R1" s="31"/>
      <c r="S1" s="31"/>
      <c r="T1" s="30">
        <v>1.1574074074074073E-4</v>
      </c>
      <c r="U1" s="15"/>
      <c r="V1" s="15"/>
      <c r="W1" s="15"/>
    </row>
    <row r="2" spans="1:23" ht="18.5" x14ac:dyDescent="0.35">
      <c r="A2" s="2"/>
      <c r="B2" s="43" t="s">
        <v>463</v>
      </c>
      <c r="C2" s="2"/>
      <c r="D2" s="2"/>
      <c r="E2" s="2"/>
      <c r="F2" s="2"/>
      <c r="G2" s="2"/>
      <c r="H2" s="4"/>
      <c r="I2" s="5" t="str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/>
      </c>
      <c r="J2" s="14"/>
      <c r="K2" s="7" t="str">
        <f>IF(Tabulka1[[#This Row],[výsledný čas]]="","",COUNTIFS(Tabulka1[Kategorie],Tabulka1[[#This Row],[Kategorie]],Tabulka1[výsledný čas],"&lt;"&amp;Tabulka1[[#This Row],[výsledný čas]],Tabulka1[výsledný čas],"&lt;&gt;")+1)</f>
        <v/>
      </c>
      <c r="L2" s="4" t="str">
        <f>IF(Tabulka1[[#This Row],[výsledný čas]]="","",COUNTIFS(Tabulka1[Pohlaví M/Z],Tabulka1[[#This Row],[Pohlaví M/Z]],Tabulka1[výsledný čas],"&lt;"&amp;Tabulka1[[#This Row],[výsledný čas]],Tabulka1[výsledný čas],"&lt;&gt;")+1)</f>
        <v/>
      </c>
      <c r="M2" s="4" t="str">
        <f>IF(ISERROR(RANK(Tabulka1[[#This Row],[výsledný čas]],Tabulka1[výsledný čas],1)),"",RANK(Tabulka1[[#This Row],[výsledný čas]],Tabulka1[výsledný čas],1))</f>
        <v/>
      </c>
      <c r="N2" s="15"/>
      <c r="O2" s="40"/>
      <c r="P2" s="38"/>
      <c r="Q2" s="15"/>
      <c r="R2" s="31"/>
      <c r="S2" s="31"/>
      <c r="T2" s="38"/>
      <c r="U2" s="15"/>
      <c r="V2" s="15"/>
      <c r="W2" s="15"/>
    </row>
    <row r="3" spans="1:23" x14ac:dyDescent="0.35">
      <c r="A3" s="35">
        <v>88</v>
      </c>
      <c r="B3" t="s">
        <v>101</v>
      </c>
      <c r="C3" t="s">
        <v>102</v>
      </c>
      <c r="D3">
        <v>2002</v>
      </c>
      <c r="E3" t="s">
        <v>330</v>
      </c>
      <c r="F3" s="34" t="s">
        <v>104</v>
      </c>
      <c r="G3" s="38">
        <v>9.9537037037037025E-3</v>
      </c>
      <c r="H3" s="10">
        <f>VLOOKUP(Tabulka1[[#This Row],[startovní číslo]],Tabulka13[],5,0)+$P$1</f>
        <v>2.0555555555555556E-2</v>
      </c>
      <c r="I3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1.0601851851851854E-2</v>
      </c>
      <c r="J3" s="12" t="str">
        <f>IF(Tabulka1[[#This Row],[Pohlaví M/Z]]="Z",VLOOKUP(Tabulka1[[#This Row],[Ročník]],Tabulka3[],2,0),VLOOKUP(Tabulka1[[#This Row],[Ročník]],Tabulka3[],3,0))</f>
        <v>Jky</v>
      </c>
      <c r="K3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L3" s="8">
        <f>IF(Tabulka1[[#This Row],[výsledný čas]]="","",COUNTIFS(Tabulka1[Pohlaví M/Z],Tabulka1[[#This Row],[Pohlaví M/Z]],Tabulka1[výsledný čas],"&lt;"&amp;Tabulka1[[#This Row],[výsledný čas]],Tabulka1[výsledný čas],"&lt;&gt;")+1)</f>
        <v>2</v>
      </c>
      <c r="M3" s="8">
        <f>IF(ISERROR(RANK(Tabulka1[[#This Row],[výsledný čas]],Tabulka1[výsledný čas],1)),"",RANK(Tabulka1[[#This Row],[výsledný čas]],Tabulka1[výsledný čas],1))</f>
        <v>23</v>
      </c>
      <c r="R3" s="32"/>
    </row>
    <row r="4" spans="1:23" x14ac:dyDescent="0.35">
      <c r="A4" s="37">
        <v>99</v>
      </c>
      <c r="B4" s="9" t="s">
        <v>394</v>
      </c>
      <c r="C4" t="s">
        <v>395</v>
      </c>
      <c r="D4" s="8">
        <v>2011</v>
      </c>
      <c r="E4" s="9" t="s">
        <v>396</v>
      </c>
      <c r="F4" s="12" t="s">
        <v>104</v>
      </c>
      <c r="G4" s="38">
        <v>1.1226851851851851E-2</v>
      </c>
      <c r="H4" s="10">
        <f>VLOOKUP(Tabulka1[[#This Row],[startovní číslo]],Tabulka13[],5,0)+$P$1</f>
        <v>2.6111111111111113E-2</v>
      </c>
      <c r="I4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1.4884259259259262E-2</v>
      </c>
      <c r="J4" s="12" t="str">
        <f>IF(Tabulka1[[#This Row],[Pohlaví M/Z]]="Z",VLOOKUP(Tabulka1[[#This Row],[Ročník]],Tabulka3[],2,0),VLOOKUP(Tabulka1[[#This Row],[Ročník]],Tabulka3[],3,0))</f>
        <v>Jky</v>
      </c>
      <c r="K4" s="8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L4" s="8">
        <f>IF(Tabulka1[[#This Row],[výsledný čas]]="","",COUNTIFS(Tabulka1[Pohlaví M/Z],Tabulka1[[#This Row],[Pohlaví M/Z]],Tabulka1[výsledný čas],"&lt;"&amp;Tabulka1[[#This Row],[výsledný čas]],Tabulka1[výsledný čas],"&lt;&gt;")+1)</f>
        <v>18</v>
      </c>
      <c r="M4" s="8">
        <f>IF(ISERROR(RANK(Tabulka1[[#This Row],[výsledný čas]],Tabulka1[výsledný čas],1)),"",RANK(Tabulka1[[#This Row],[výsledný čas]],Tabulka1[výsledný čas],1))</f>
        <v>99</v>
      </c>
      <c r="R4" s="32"/>
    </row>
    <row r="5" spans="1:23" x14ac:dyDescent="0.35">
      <c r="A5" s="37">
        <v>101</v>
      </c>
      <c r="B5" s="9" t="s">
        <v>397</v>
      </c>
      <c r="C5" t="s">
        <v>102</v>
      </c>
      <c r="D5" s="8">
        <v>2010</v>
      </c>
      <c r="E5" s="9" t="s">
        <v>396</v>
      </c>
      <c r="F5" s="12" t="s">
        <v>104</v>
      </c>
      <c r="G5" s="38">
        <v>1.1458333333333333E-2</v>
      </c>
      <c r="H5" s="10">
        <f>VLOOKUP(Tabulka1[[#This Row],[startovní číslo]],Tabulka13[],5,0)+$P$1</f>
        <v>3.3217592592592597E-2</v>
      </c>
      <c r="I5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2.1759259259259263E-2</v>
      </c>
      <c r="J5" s="12" t="str">
        <f>IF(Tabulka1[[#This Row],[Pohlaví M/Z]]="Z",VLOOKUP(Tabulka1[[#This Row],[Ročník]],Tabulka3[],2,0),VLOOKUP(Tabulka1[[#This Row],[Ročník]],Tabulka3[],3,0))</f>
        <v>Jky</v>
      </c>
      <c r="K5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L5" s="8">
        <f>IF(Tabulka1[[#This Row],[výsledný čas]]="","",COUNTIFS(Tabulka1[Pohlaví M/Z],Tabulka1[[#This Row],[Pohlaví M/Z]],Tabulka1[výsledný čas],"&lt;"&amp;Tabulka1[[#This Row],[výsledný čas]],Tabulka1[výsledný čas],"&lt;&gt;")+1)</f>
        <v>27</v>
      </c>
      <c r="M5" s="8">
        <f>IF(ISERROR(RANK(Tabulka1[[#This Row],[výsledný čas]],Tabulka1[výsledný čas],1)),"",RANK(Tabulka1[[#This Row],[výsledný čas]],Tabulka1[výsledný čas],1))</f>
        <v>130</v>
      </c>
      <c r="R5" s="32"/>
    </row>
    <row r="6" spans="1:23" ht="18.5" x14ac:dyDescent="0.45">
      <c r="A6" s="37"/>
      <c r="B6" s="42" t="s">
        <v>464</v>
      </c>
      <c r="D6" s="8"/>
      <c r="E6" s="9"/>
      <c r="F6" s="12"/>
      <c r="G6" s="38"/>
      <c r="H6" s="10"/>
      <c r="I6" s="11"/>
      <c r="J6" s="12"/>
      <c r="K6" s="8" t="str">
        <f>IF(Tabulka1[[#This Row],[výsledný čas]]="","",COUNTIFS(Tabulka1[Kategorie],Tabulka1[[#This Row],[Kategorie]],Tabulka1[výsledný čas],"&lt;"&amp;Tabulka1[[#This Row],[výsledný čas]],Tabulka1[výsledný čas],"&lt;&gt;")+1)</f>
        <v/>
      </c>
      <c r="L6" s="8" t="str">
        <f>IF(Tabulka1[[#This Row],[výsledný čas]]="","",COUNTIFS(Tabulka1[Pohlaví M/Z],Tabulka1[[#This Row],[Pohlaví M/Z]],Tabulka1[výsledný čas],"&lt;"&amp;Tabulka1[[#This Row],[výsledný čas]],Tabulka1[výsledný čas],"&lt;&gt;")+1)</f>
        <v/>
      </c>
      <c r="M6" s="8" t="str">
        <f>IF(ISERROR(RANK(Tabulka1[[#This Row],[výsledný čas]],Tabulka1[výsledný čas],1)),"",RANK(Tabulka1[[#This Row],[výsledný čas]],Tabulka1[výsledný čas],1))</f>
        <v/>
      </c>
      <c r="R6" s="32"/>
    </row>
    <row r="7" spans="1:23" x14ac:dyDescent="0.35">
      <c r="A7" s="36">
        <v>39</v>
      </c>
      <c r="B7" t="s">
        <v>44</v>
      </c>
      <c r="C7" t="s">
        <v>45</v>
      </c>
      <c r="D7">
        <v>2003</v>
      </c>
      <c r="E7" t="s">
        <v>335</v>
      </c>
      <c r="F7" s="34" t="s">
        <v>16</v>
      </c>
      <c r="G7" s="10">
        <v>4.3981481481481476E-3</v>
      </c>
      <c r="H7" s="10">
        <f>VLOOKUP(Tabulka1[[#This Row],[startovní číslo]],Tabulka13[],5,0)+$P$1</f>
        <v>1.4606481481481482E-2</v>
      </c>
      <c r="I7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1.0208333333333335E-2</v>
      </c>
      <c r="J7" s="12" t="str">
        <f>IF(Tabulka1[[#This Row],[Pohlaví M/Z]]="Z",VLOOKUP(Tabulka1[[#This Row],[Ročník]],Tabulka3[],2,0),VLOOKUP(Tabulka1[[#This Row],[Ročník]],Tabulka3[],3,0))</f>
        <v>Jri</v>
      </c>
      <c r="K7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L7" s="8">
        <f>IF(Tabulka1[[#This Row],[výsledný čas]]="","",COUNTIFS(Tabulka1[Pohlaví M/Z],Tabulka1[[#This Row],[Pohlaví M/Z]],Tabulka1[výsledný čas],"&lt;"&amp;Tabulka1[[#This Row],[výsledný čas]],Tabulka1[výsledný čas],"&lt;&gt;")+1)</f>
        <v>16</v>
      </c>
      <c r="M7" s="8">
        <f>IF(ISERROR(RANK(Tabulka1[[#This Row],[výsledný čas]],Tabulka1[výsledný čas],1)),"",RANK(Tabulka1[[#This Row],[výsledný čas]],Tabulka1[výsledný čas],1))</f>
        <v>17</v>
      </c>
      <c r="R7" s="32"/>
    </row>
    <row r="8" spans="1:23" x14ac:dyDescent="0.35">
      <c r="A8" s="36">
        <v>69</v>
      </c>
      <c r="B8" t="s">
        <v>331</v>
      </c>
      <c r="C8" t="s">
        <v>332</v>
      </c>
      <c r="D8">
        <v>2001</v>
      </c>
      <c r="E8" t="s">
        <v>333</v>
      </c>
      <c r="F8" s="34" t="s">
        <v>16</v>
      </c>
      <c r="G8" s="38">
        <v>7.7546296296296287E-3</v>
      </c>
      <c r="H8" s="10">
        <f>VLOOKUP(Tabulka1[[#This Row],[startovní číslo]],Tabulka13[],5,0)+$P$1</f>
        <v>1.8831018518518518E-2</v>
      </c>
      <c r="I8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1.1076388888888889E-2</v>
      </c>
      <c r="J8" s="12" t="str">
        <f>IF(Tabulka1[[#This Row],[Pohlaví M/Z]]="Z",VLOOKUP(Tabulka1[[#This Row],[Ročník]],Tabulka3[],2,0),VLOOKUP(Tabulka1[[#This Row],[Ročník]],Tabulka3[],3,0))</f>
        <v>Jri</v>
      </c>
      <c r="K8" s="8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L8" s="8">
        <f>IF(Tabulka1[[#This Row],[výsledný čas]]="","",COUNTIFS(Tabulka1[Pohlaví M/Z],Tabulka1[[#This Row],[Pohlaví M/Z]],Tabulka1[výsledný čas],"&lt;"&amp;Tabulka1[[#This Row],[výsledný čas]],Tabulka1[výsledný čas],"&lt;&gt;")+1)</f>
        <v>33</v>
      </c>
      <c r="M8" s="8">
        <f>IF(ISERROR(RANK(Tabulka1[[#This Row],[výsledný čas]],Tabulka1[výsledný čas],1)),"",RANK(Tabulka1[[#This Row],[výsledný čas]],Tabulka1[výsledný čas],1))</f>
        <v>36</v>
      </c>
      <c r="R8" s="32"/>
    </row>
    <row r="9" spans="1:23" x14ac:dyDescent="0.35">
      <c r="A9" s="37">
        <v>38</v>
      </c>
      <c r="B9" s="9" t="s">
        <v>398</v>
      </c>
      <c r="C9" t="s">
        <v>35</v>
      </c>
      <c r="D9" s="8">
        <v>2002</v>
      </c>
      <c r="E9" s="9" t="s">
        <v>399</v>
      </c>
      <c r="F9" s="12" t="s">
        <v>16</v>
      </c>
      <c r="G9" s="10">
        <v>4.2824074074074066E-3</v>
      </c>
      <c r="H9" s="10">
        <f>VLOOKUP(Tabulka1[[#This Row],[startovní číslo]],Tabulka13[],5,0)+$P$1</f>
        <v>1.5381944444444443E-2</v>
      </c>
      <c r="I9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1.1099537037037036E-2</v>
      </c>
      <c r="J9" s="12" t="str">
        <f>IF(Tabulka1[[#This Row],[Pohlaví M/Z]]="Z",VLOOKUP(Tabulka1[[#This Row],[Ročník]],Tabulka3[],2,0),VLOOKUP(Tabulka1[[#This Row],[Ročník]],Tabulka3[],3,0))</f>
        <v>Jri</v>
      </c>
      <c r="K9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L9" s="8">
        <f>IF(Tabulka1[[#This Row],[výsledný čas]]="","",COUNTIFS(Tabulka1[Pohlaví M/Z],Tabulka1[[#This Row],[Pohlaví M/Z]],Tabulka1[výsledný čas],"&lt;"&amp;Tabulka1[[#This Row],[výsledný čas]],Tabulka1[výsledný čas],"&lt;&gt;")+1)</f>
        <v>34</v>
      </c>
      <c r="M9" s="8">
        <f>IF(ISERROR(RANK(Tabulka1[[#This Row],[výsledný čas]],Tabulka1[výsledný čas],1)),"",RANK(Tabulka1[[#This Row],[výsledný čas]],Tabulka1[výsledný čas],1))</f>
        <v>37</v>
      </c>
      <c r="R9" s="32"/>
    </row>
    <row r="10" spans="1:23" x14ac:dyDescent="0.35">
      <c r="A10" s="36">
        <v>37</v>
      </c>
      <c r="B10" t="s">
        <v>44</v>
      </c>
      <c r="C10" t="s">
        <v>336</v>
      </c>
      <c r="D10">
        <v>2008</v>
      </c>
      <c r="E10" t="s">
        <v>335</v>
      </c>
      <c r="F10" s="34" t="s">
        <v>16</v>
      </c>
      <c r="G10" s="10">
        <v>4.1666666666666666E-3</v>
      </c>
      <c r="H10" s="10">
        <f>VLOOKUP(Tabulka1[[#This Row],[startovní číslo]],Tabulka13[],5,0)+$P$1</f>
        <v>1.5706018518518518E-2</v>
      </c>
      <c r="I10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1.1539351851851853E-2</v>
      </c>
      <c r="J10" s="12" t="str">
        <f>IF(Tabulka1[[#This Row],[Pohlaví M/Z]]="Z",VLOOKUP(Tabulka1[[#This Row],[Ročník]],Tabulka3[],2,0),VLOOKUP(Tabulka1[[#This Row],[Ročník]],Tabulka3[],3,0))</f>
        <v>Jri</v>
      </c>
      <c r="K10" s="8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L10" s="8">
        <f>IF(Tabulka1[[#This Row],[výsledný čas]]="","",COUNTIFS(Tabulka1[Pohlaví M/Z],Tabulka1[[#This Row],[Pohlaví M/Z]],Tabulka1[výsledný čas],"&lt;"&amp;Tabulka1[[#This Row],[výsledný čas]],Tabulka1[výsledný čas],"&lt;&gt;")+1)</f>
        <v>47</v>
      </c>
      <c r="M10" s="8">
        <f>IF(ISERROR(RANK(Tabulka1[[#This Row],[výsledný čas]],Tabulka1[výsledný čas],1)),"",RANK(Tabulka1[[#This Row],[výsledný čas]],Tabulka1[výsledný čas],1))</f>
        <v>50</v>
      </c>
      <c r="R10" s="32"/>
    </row>
    <row r="11" spans="1:23" x14ac:dyDescent="0.35">
      <c r="A11" s="35">
        <v>91</v>
      </c>
      <c r="B11" t="s">
        <v>209</v>
      </c>
      <c r="C11" t="s">
        <v>57</v>
      </c>
      <c r="D11">
        <v>2008</v>
      </c>
      <c r="E11" t="s">
        <v>210</v>
      </c>
      <c r="F11" s="34" t="s">
        <v>16</v>
      </c>
      <c r="G11" s="38">
        <v>1.0300925925925925E-2</v>
      </c>
      <c r="H11" s="10">
        <f>VLOOKUP(Tabulka1[[#This Row],[startovní číslo]],Tabulka13[],5,0)+$P$1</f>
        <v>2.4166666666666666E-2</v>
      </c>
      <c r="I11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1.3865740740740741E-2</v>
      </c>
      <c r="J11" s="12" t="str">
        <f>IF(Tabulka1[[#This Row],[Pohlaví M/Z]]="Z",VLOOKUP(Tabulka1[[#This Row],[Ročník]],Tabulka3[],2,0),VLOOKUP(Tabulka1[[#This Row],[Ročník]],Tabulka3[],3,0))</f>
        <v>Jri</v>
      </c>
      <c r="K11" s="8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L11" s="8">
        <f>IF(Tabulka1[[#This Row],[výsledný čas]]="","",COUNTIFS(Tabulka1[Pohlaví M/Z],Tabulka1[[#This Row],[Pohlaví M/Z]],Tabulka1[výsledný čas],"&lt;"&amp;Tabulka1[[#This Row],[výsledný čas]],Tabulka1[výsledný čas],"&lt;&gt;")+1)</f>
        <v>76</v>
      </c>
      <c r="M11" s="8">
        <f>IF(ISERROR(RANK(Tabulka1[[#This Row],[výsledný čas]],Tabulka1[výsledný čas],1)),"",RANK(Tabulka1[[#This Row],[výsledný čas]],Tabulka1[výsledný čas],1))</f>
        <v>84</v>
      </c>
      <c r="R11" s="32"/>
    </row>
    <row r="12" spans="1:23" x14ac:dyDescent="0.35">
      <c r="A12" s="36">
        <v>45</v>
      </c>
      <c r="B12" t="s">
        <v>54</v>
      </c>
      <c r="C12" t="s">
        <v>334</v>
      </c>
      <c r="D12">
        <v>2009</v>
      </c>
      <c r="E12" t="s">
        <v>259</v>
      </c>
      <c r="F12" s="34" t="s">
        <v>16</v>
      </c>
      <c r="G12" s="10">
        <v>5.0925925925925921E-3</v>
      </c>
      <c r="H12" s="10">
        <f>VLOOKUP(Tabulka1[[#This Row],[startovní číslo]],Tabulka13[],5,0)+$P$1</f>
        <v>2.0844907407407406E-2</v>
      </c>
      <c r="I12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1.5752314814814813E-2</v>
      </c>
      <c r="J12" s="12" t="str">
        <f>IF(Tabulka1[[#This Row],[Pohlaví M/Z]]="Z",VLOOKUP(Tabulka1[[#This Row],[Ročník]],Tabulka3[],2,0),VLOOKUP(Tabulka1[[#This Row],[Ročník]],Tabulka3[],3,0))</f>
        <v>Jri</v>
      </c>
      <c r="K12" s="8">
        <f>IF(Tabulka1[[#This Row],[výsledný čas]]="","",COUNTIFS(Tabulka1[Kategorie],Tabulka1[[#This Row],[Kategorie]],Tabulka1[výsledný čas],"&lt;"&amp;Tabulka1[[#This Row],[výsledný čas]],Tabulka1[výsledný čas],"&lt;&gt;")+1)</f>
        <v>6</v>
      </c>
      <c r="L12" s="8">
        <f>IF(Tabulka1[[#This Row],[výsledný čas]]="","",COUNTIFS(Tabulka1[Pohlaví M/Z],Tabulka1[[#This Row],[Pohlaví M/Z]],Tabulka1[výsledný čas],"&lt;"&amp;Tabulka1[[#This Row],[výsledný čas]],Tabulka1[výsledný čas],"&lt;&gt;")+1)</f>
        <v>83</v>
      </c>
      <c r="M12" s="8">
        <f>IF(ISERROR(RANK(Tabulka1[[#This Row],[výsledný čas]],Tabulka1[výsledný čas],1)),"",RANK(Tabulka1[[#This Row],[výsledný čas]],Tabulka1[výsledný čas],1))</f>
        <v>106</v>
      </c>
      <c r="R12" s="32"/>
    </row>
    <row r="13" spans="1:23" ht="18.5" x14ac:dyDescent="0.45">
      <c r="A13" s="36"/>
      <c r="B13" s="44" t="s">
        <v>465</v>
      </c>
      <c r="F13" s="34"/>
      <c r="G13" s="10"/>
      <c r="H13" s="10"/>
      <c r="I13" s="11"/>
      <c r="J13" s="12"/>
      <c r="K13" s="8" t="str">
        <f>IF(Tabulka1[[#This Row],[výsledný čas]]="","",COUNTIFS(Tabulka1[Kategorie],Tabulka1[[#This Row],[Kategorie]],Tabulka1[výsledný čas],"&lt;"&amp;Tabulka1[[#This Row],[výsledný čas]],Tabulka1[výsledný čas],"&lt;&gt;")+1)</f>
        <v/>
      </c>
      <c r="L13" s="8" t="str">
        <f>IF(Tabulka1[[#This Row],[výsledný čas]]="","",COUNTIFS(Tabulka1[Pohlaví M/Z],Tabulka1[[#This Row],[Pohlaví M/Z]],Tabulka1[výsledný čas],"&lt;"&amp;Tabulka1[[#This Row],[výsledný čas]],Tabulka1[výsledný čas],"&lt;&gt;")+1)</f>
        <v/>
      </c>
      <c r="M13" s="8" t="str">
        <f>IF(ISERROR(RANK(Tabulka1[[#This Row],[výsledný čas]],Tabulka1[výsledný čas],1)),"",RANK(Tabulka1[[#This Row],[výsledný čas]],Tabulka1[výsledný čas],1))</f>
        <v/>
      </c>
      <c r="R13" s="32"/>
    </row>
    <row r="14" spans="1:23" x14ac:dyDescent="0.35">
      <c r="A14" s="36">
        <v>42</v>
      </c>
      <c r="B14" t="s">
        <v>18</v>
      </c>
      <c r="C14" t="s">
        <v>19</v>
      </c>
      <c r="D14">
        <v>1983</v>
      </c>
      <c r="E14" t="s">
        <v>20</v>
      </c>
      <c r="F14" s="34" t="s">
        <v>16</v>
      </c>
      <c r="G14" s="10">
        <v>4.7453703703703703E-3</v>
      </c>
      <c r="H14" s="10">
        <f>VLOOKUP(Tabulka1[[#This Row],[startovní číslo]],Tabulka13[],5,0)+$P$1</f>
        <v>1.3321759259259261E-2</v>
      </c>
      <c r="I14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8.5763888888888903E-3</v>
      </c>
      <c r="J14" s="12" t="str">
        <f>IF(Tabulka1[[#This Row],[Pohlaví M/Z]]="Z",VLOOKUP(Tabulka1[[#This Row],[Ročník]],Tabulka3[],2,0),VLOOKUP(Tabulka1[[#This Row],[Ročník]],Tabulka3[],3,0))</f>
        <v>M20</v>
      </c>
      <c r="K14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L14" s="8">
        <f>IF(Tabulka1[[#This Row],[výsledný čas]]="","",COUNTIFS(Tabulka1[Pohlaví M/Z],Tabulka1[[#This Row],[Pohlaví M/Z]],Tabulka1[výsledný čas],"&lt;"&amp;Tabulka1[[#This Row],[výsledný čas]],Tabulka1[výsledný čas],"&lt;&gt;")+1)</f>
        <v>1</v>
      </c>
      <c r="M14" s="8">
        <f>IF(ISERROR(RANK(Tabulka1[[#This Row],[výsledný čas]],Tabulka1[výsledný čas],1)),"",RANK(Tabulka1[[#This Row],[výsledný čas]],Tabulka1[výsledný čas],1))</f>
        <v>1</v>
      </c>
      <c r="R14" s="32"/>
    </row>
    <row r="15" spans="1:23" x14ac:dyDescent="0.35">
      <c r="A15" s="37">
        <v>107</v>
      </c>
      <c r="B15" s="9" t="s">
        <v>408</v>
      </c>
      <c r="C15" t="s">
        <v>76</v>
      </c>
      <c r="D15" s="8">
        <v>1992</v>
      </c>
      <c r="E15" s="9" t="s">
        <v>409</v>
      </c>
      <c r="F15" s="12" t="s">
        <v>16</v>
      </c>
      <c r="G15" s="38">
        <v>1.2152777777777776E-2</v>
      </c>
      <c r="H15" s="10">
        <f>VLOOKUP(Tabulka1[[#This Row],[startovní číslo]],Tabulka13[],5,0)+$P$1</f>
        <v>2.0983796296296296E-2</v>
      </c>
      <c r="I15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8.8310185185185193E-3</v>
      </c>
      <c r="J15" s="12" t="str">
        <f>IF(Tabulka1[[#This Row],[Pohlaví M/Z]]="Z",VLOOKUP(Tabulka1[[#This Row],[Ročník]],Tabulka3[],2,0),VLOOKUP(Tabulka1[[#This Row],[Ročník]],Tabulka3[],3,0))</f>
        <v>M20</v>
      </c>
      <c r="K15" s="8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L15" s="8">
        <f>IF(Tabulka1[[#This Row],[výsledný čas]]="","",COUNTIFS(Tabulka1[Pohlaví M/Z],Tabulka1[[#This Row],[Pohlaví M/Z]],Tabulka1[výsledný čas],"&lt;"&amp;Tabulka1[[#This Row],[výsledný čas]],Tabulka1[výsledný čas],"&lt;&gt;")+1)</f>
        <v>2</v>
      </c>
      <c r="M15" s="8">
        <f>IF(ISERROR(RANK(Tabulka1[[#This Row],[výsledný čas]],Tabulka1[výsledný čas],1)),"",RANK(Tabulka1[[#This Row],[výsledný čas]],Tabulka1[výsledný čas],1))</f>
        <v>2</v>
      </c>
      <c r="R15" s="32"/>
    </row>
    <row r="16" spans="1:23" x14ac:dyDescent="0.35">
      <c r="A16" s="36">
        <v>56</v>
      </c>
      <c r="B16" t="s">
        <v>338</v>
      </c>
      <c r="C16" t="s">
        <v>14</v>
      </c>
      <c r="D16">
        <v>1983</v>
      </c>
      <c r="E16" t="s">
        <v>339</v>
      </c>
      <c r="F16" s="34" t="s">
        <v>16</v>
      </c>
      <c r="G16" s="10">
        <v>6.3657407407407404E-3</v>
      </c>
      <c r="H16" s="10">
        <f>VLOOKUP(Tabulka1[[#This Row],[startovní číslo]],Tabulka13[],5,0)+$P$1</f>
        <v>1.5208333333333332E-2</v>
      </c>
      <c r="I16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8.8425925925925929E-3</v>
      </c>
      <c r="J16" s="12" t="str">
        <f>IF(Tabulka1[[#This Row],[Pohlaví M/Z]]="Z",VLOOKUP(Tabulka1[[#This Row],[Ročník]],Tabulka3[],2,0),VLOOKUP(Tabulka1[[#This Row],[Ročník]],Tabulka3[],3,0))</f>
        <v>M20</v>
      </c>
      <c r="K16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L16" s="8">
        <f>IF(Tabulka1[[#This Row],[výsledný čas]]="","",COUNTIFS(Tabulka1[Pohlaví M/Z],Tabulka1[[#This Row],[Pohlaví M/Z]],Tabulka1[výsledný čas],"&lt;"&amp;Tabulka1[[#This Row],[výsledný čas]],Tabulka1[výsledný čas],"&lt;&gt;")+1)</f>
        <v>3</v>
      </c>
      <c r="M16" s="8">
        <f>IF(ISERROR(RANK(Tabulka1[[#This Row],[výsledný čas]],Tabulka1[výsledný čas],1)),"",RANK(Tabulka1[[#This Row],[výsledný čas]],Tabulka1[výsledný čas],1))</f>
        <v>3</v>
      </c>
      <c r="R16" s="32"/>
    </row>
    <row r="17" spans="1:18" x14ac:dyDescent="0.35">
      <c r="A17" s="37">
        <v>106</v>
      </c>
      <c r="B17" s="9" t="s">
        <v>407</v>
      </c>
      <c r="C17" t="s">
        <v>49</v>
      </c>
      <c r="D17" s="8">
        <v>1990</v>
      </c>
      <c r="E17" s="9" t="s">
        <v>126</v>
      </c>
      <c r="F17" s="12" t="s">
        <v>16</v>
      </c>
      <c r="G17" s="38">
        <v>1.2037037037037035E-2</v>
      </c>
      <c r="H17" s="10">
        <f>VLOOKUP(Tabulka1[[#This Row],[startovní číslo]],Tabulka13[],5,0)+$P$1</f>
        <v>2.1087962962962961E-2</v>
      </c>
      <c r="I17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9.0509259259259258E-3</v>
      </c>
      <c r="J17" s="12" t="str">
        <f>IF(Tabulka1[[#This Row],[Pohlaví M/Z]]="Z",VLOOKUP(Tabulka1[[#This Row],[Ročník]],Tabulka3[],2,0),VLOOKUP(Tabulka1[[#This Row],[Ročník]],Tabulka3[],3,0))</f>
        <v>M20</v>
      </c>
      <c r="K17" s="8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L17" s="8">
        <f>IF(Tabulka1[[#This Row],[výsledný čas]]="","",COUNTIFS(Tabulka1[Pohlaví M/Z],Tabulka1[[#This Row],[Pohlaví M/Z]],Tabulka1[výsledný čas],"&lt;"&amp;Tabulka1[[#This Row],[výsledný čas]],Tabulka1[výsledný čas],"&lt;&gt;")+1)</f>
        <v>5</v>
      </c>
      <c r="M17" s="8">
        <f>IF(ISERROR(RANK(Tabulka1[[#This Row],[výsledný čas]],Tabulka1[výsledný čas],1)),"",RANK(Tabulka1[[#This Row],[výsledný čas]],Tabulka1[výsledný čas],1))</f>
        <v>5</v>
      </c>
      <c r="R17" s="32"/>
    </row>
    <row r="18" spans="1:18" x14ac:dyDescent="0.35">
      <c r="A18" s="36">
        <v>66</v>
      </c>
      <c r="B18" t="s">
        <v>344</v>
      </c>
      <c r="C18" t="s">
        <v>345</v>
      </c>
      <c r="D18">
        <v>1989</v>
      </c>
      <c r="E18" t="s">
        <v>117</v>
      </c>
      <c r="F18" s="34" t="s">
        <v>16</v>
      </c>
      <c r="G18" s="38">
        <v>7.4074074074074068E-3</v>
      </c>
      <c r="H18" s="10">
        <f>VLOOKUP(Tabulka1[[#This Row],[startovní číslo]],Tabulka13[],5,0)+$P$1</f>
        <v>1.6620370370370372E-2</v>
      </c>
      <c r="I18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9.2129629629629645E-3</v>
      </c>
      <c r="J18" s="12" t="str">
        <f>IF(Tabulka1[[#This Row],[Pohlaví M/Z]]="Z",VLOOKUP(Tabulka1[[#This Row],[Ročník]],Tabulka3[],2,0),VLOOKUP(Tabulka1[[#This Row],[Ročník]],Tabulka3[],3,0))</f>
        <v>M20</v>
      </c>
      <c r="K18" s="8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L18" s="8">
        <f>IF(Tabulka1[[#This Row],[výsledný čas]]="","",COUNTIFS(Tabulka1[Pohlaví M/Z],Tabulka1[[#This Row],[Pohlaví M/Z]],Tabulka1[výsledný čas],"&lt;"&amp;Tabulka1[[#This Row],[výsledný čas]],Tabulka1[výsledný čas],"&lt;&gt;")+1)</f>
        <v>6</v>
      </c>
      <c r="M18" s="8">
        <f>IF(ISERROR(RANK(Tabulka1[[#This Row],[výsledný čas]],Tabulka1[výsledný čas],1)),"",RANK(Tabulka1[[#This Row],[výsledný čas]],Tabulka1[výsledný čas],1))</f>
        <v>6</v>
      </c>
      <c r="R18" s="32"/>
    </row>
    <row r="19" spans="1:18" x14ac:dyDescent="0.35">
      <c r="A19" s="36">
        <v>64</v>
      </c>
      <c r="B19" t="s">
        <v>32</v>
      </c>
      <c r="C19" t="s">
        <v>19</v>
      </c>
      <c r="D19">
        <v>1991</v>
      </c>
      <c r="E19" t="s">
        <v>33</v>
      </c>
      <c r="F19" s="34" t="s">
        <v>16</v>
      </c>
      <c r="G19" s="38">
        <v>7.175925925925925E-3</v>
      </c>
      <c r="H19" s="10">
        <f>VLOOKUP(Tabulka1[[#This Row],[startovní číslo]],Tabulka13[],5,0)+$P$1</f>
        <v>1.6469907407407405E-2</v>
      </c>
      <c r="I19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9.2939814814814795E-3</v>
      </c>
      <c r="J19" s="12" t="str">
        <f>IF(Tabulka1[[#This Row],[Pohlaví M/Z]]="Z",VLOOKUP(Tabulka1[[#This Row],[Ročník]],Tabulka3[],2,0),VLOOKUP(Tabulka1[[#This Row],[Ročník]],Tabulka3[],3,0))</f>
        <v>M20</v>
      </c>
      <c r="K19" s="8">
        <f>IF(Tabulka1[[#This Row],[výsledný čas]]="","",COUNTIFS(Tabulka1[Kategorie],Tabulka1[[#This Row],[Kategorie]],Tabulka1[výsledný čas],"&lt;"&amp;Tabulka1[[#This Row],[výsledný čas]],Tabulka1[výsledný čas],"&lt;&gt;")+1)</f>
        <v>6</v>
      </c>
      <c r="L19" s="8">
        <f>IF(Tabulka1[[#This Row],[výsledný čas]]="","",COUNTIFS(Tabulka1[Pohlaví M/Z],Tabulka1[[#This Row],[Pohlaví M/Z]],Tabulka1[výsledný čas],"&lt;"&amp;Tabulka1[[#This Row],[výsledný čas]],Tabulka1[výsledný čas],"&lt;&gt;")+1)</f>
        <v>7</v>
      </c>
      <c r="M19" s="8">
        <f>IF(ISERROR(RANK(Tabulka1[[#This Row],[výsledný čas]],Tabulka1[výsledný čas],1)),"",RANK(Tabulka1[[#This Row],[výsledný čas]],Tabulka1[výsledný čas],1))</f>
        <v>7</v>
      </c>
      <c r="R19" s="32"/>
    </row>
    <row r="20" spans="1:18" x14ac:dyDescent="0.35">
      <c r="A20" s="37">
        <v>50</v>
      </c>
      <c r="B20" s="9" t="s">
        <v>400</v>
      </c>
      <c r="C20" t="s">
        <v>401</v>
      </c>
      <c r="D20" s="8">
        <v>1986</v>
      </c>
      <c r="E20" s="9" t="s">
        <v>402</v>
      </c>
      <c r="F20" s="12" t="s">
        <v>16</v>
      </c>
      <c r="G20" s="27">
        <v>5.6712962962962958E-3</v>
      </c>
      <c r="H20" s="10">
        <f>VLOOKUP(Tabulka1[[#This Row],[startovní číslo]],Tabulka13[],5,0)+$P$1</f>
        <v>1.5138888888888889E-2</v>
      </c>
      <c r="I20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9.4675925925925934E-3</v>
      </c>
      <c r="J20" s="12" t="str">
        <f>IF(Tabulka1[[#This Row],[Pohlaví M/Z]]="Z",VLOOKUP(Tabulka1[[#This Row],[Ročník]],Tabulka3[],2,0),VLOOKUP(Tabulka1[[#This Row],[Ročník]],Tabulka3[],3,0))</f>
        <v>M20</v>
      </c>
      <c r="K20" s="8">
        <f>IF(Tabulka1[[#This Row],[výsledný čas]]="","",COUNTIFS(Tabulka1[Kategorie],Tabulka1[[#This Row],[Kategorie]],Tabulka1[výsledný čas],"&lt;"&amp;Tabulka1[[#This Row],[výsledný čas]],Tabulka1[výsledný čas],"&lt;&gt;")+1)</f>
        <v>7</v>
      </c>
      <c r="L20" s="8">
        <f>IF(Tabulka1[[#This Row],[výsledný čas]]="","",COUNTIFS(Tabulka1[Pohlaví M/Z],Tabulka1[[#This Row],[Pohlaví M/Z]],Tabulka1[výsledný čas],"&lt;"&amp;Tabulka1[[#This Row],[výsledný čas]],Tabulka1[výsledný čas],"&lt;&gt;")+1)</f>
        <v>8</v>
      </c>
      <c r="M20" s="8">
        <f>IF(ISERROR(RANK(Tabulka1[[#This Row],[výsledný čas]],Tabulka1[výsledný čas],1)),"",RANK(Tabulka1[[#This Row],[výsledný čas]],Tabulka1[výsledný čas],1))</f>
        <v>8</v>
      </c>
      <c r="R20" s="32"/>
    </row>
    <row r="21" spans="1:18" x14ac:dyDescent="0.35">
      <c r="A21" s="36">
        <v>104</v>
      </c>
      <c r="B21" t="s">
        <v>342</v>
      </c>
      <c r="C21" t="s">
        <v>343</v>
      </c>
      <c r="D21">
        <v>1991</v>
      </c>
      <c r="F21" s="34" t="s">
        <v>16</v>
      </c>
      <c r="G21" s="38">
        <v>1.1805555555555555E-2</v>
      </c>
      <c r="H21" s="10">
        <f>VLOOKUP(Tabulka1[[#This Row],[startovní číslo]],Tabulka13[],5,0)+$P$1</f>
        <v>2.1631944444444443E-2</v>
      </c>
      <c r="I21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9.826388888888888E-3</v>
      </c>
      <c r="J21" s="12" t="str">
        <f>IF(Tabulka1[[#This Row],[Pohlaví M/Z]]="Z",VLOOKUP(Tabulka1[[#This Row],[Ročník]],Tabulka3[],2,0),VLOOKUP(Tabulka1[[#This Row],[Ročník]],Tabulka3[],3,0))</f>
        <v>M20</v>
      </c>
      <c r="K21" s="8">
        <f>IF(Tabulka1[[#This Row],[výsledný čas]]="","",COUNTIFS(Tabulka1[Kategorie],Tabulka1[[#This Row],[Kategorie]],Tabulka1[výsledný čas],"&lt;"&amp;Tabulka1[[#This Row],[výsledný čas]],Tabulka1[výsledný čas],"&lt;&gt;")+1)</f>
        <v>8</v>
      </c>
      <c r="L21" s="8">
        <f>IF(Tabulka1[[#This Row],[výsledný čas]]="","",COUNTIFS(Tabulka1[Pohlaví M/Z],Tabulka1[[#This Row],[Pohlaví M/Z]],Tabulka1[výsledný čas],"&lt;"&amp;Tabulka1[[#This Row],[výsledný čas]],Tabulka1[výsledný čas],"&lt;&gt;")+1)</f>
        <v>12</v>
      </c>
      <c r="M21" s="8">
        <f>IF(ISERROR(RANK(Tabulka1[[#This Row],[výsledný čas]],Tabulka1[výsledný čas],1)),"",RANK(Tabulka1[[#This Row],[výsledný čas]],Tabulka1[výsledný čas],1))</f>
        <v>12</v>
      </c>
      <c r="R21" s="32"/>
    </row>
    <row r="22" spans="1:18" x14ac:dyDescent="0.35">
      <c r="A22" s="36">
        <v>83</v>
      </c>
      <c r="B22" t="s">
        <v>350</v>
      </c>
      <c r="C22" t="s">
        <v>63</v>
      </c>
      <c r="D22">
        <v>1993</v>
      </c>
      <c r="E22" t="s">
        <v>97</v>
      </c>
      <c r="F22" s="34" t="s">
        <v>16</v>
      </c>
      <c r="G22" s="38">
        <v>9.3749999999999997E-3</v>
      </c>
      <c r="H22" s="10">
        <f>VLOOKUP(Tabulka1[[#This Row],[startovní číslo]],Tabulka13[],5,0)+$P$1</f>
        <v>1.9282407407407408E-2</v>
      </c>
      <c r="I22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9.9074074074074082E-3</v>
      </c>
      <c r="J22" s="12" t="str">
        <f>IF(Tabulka1[[#This Row],[Pohlaví M/Z]]="Z",VLOOKUP(Tabulka1[[#This Row],[Ročník]],Tabulka3[],2,0),VLOOKUP(Tabulka1[[#This Row],[Ročník]],Tabulka3[],3,0))</f>
        <v>M20</v>
      </c>
      <c r="K22" s="8">
        <f>IF(Tabulka1[[#This Row],[výsledný čas]]="","",COUNTIFS(Tabulka1[Kategorie],Tabulka1[[#This Row],[Kategorie]],Tabulka1[výsledný čas],"&lt;"&amp;Tabulka1[[#This Row],[výsledný čas]],Tabulka1[výsledný čas],"&lt;&gt;")+1)</f>
        <v>9</v>
      </c>
      <c r="L22" s="8">
        <f>IF(Tabulka1[[#This Row],[výsledný čas]]="","",COUNTIFS(Tabulka1[Pohlaví M/Z],Tabulka1[[#This Row],[Pohlaví M/Z]],Tabulka1[výsledný čas],"&lt;"&amp;Tabulka1[[#This Row],[výsledný čas]],Tabulka1[výsledný čas],"&lt;&gt;")+1)</f>
        <v>13</v>
      </c>
      <c r="M22" s="8">
        <f>IF(ISERROR(RANK(Tabulka1[[#This Row],[výsledný čas]],Tabulka1[výsledný čas],1)),"",RANK(Tabulka1[[#This Row],[výsledný čas]],Tabulka1[výsledný čas],1))</f>
        <v>14</v>
      </c>
      <c r="R22" s="32"/>
    </row>
    <row r="23" spans="1:18" x14ac:dyDescent="0.35">
      <c r="A23" s="36">
        <v>124</v>
      </c>
      <c r="B23" t="s">
        <v>67</v>
      </c>
      <c r="C23" t="s">
        <v>19</v>
      </c>
      <c r="D23">
        <v>1985</v>
      </c>
      <c r="E23" t="s">
        <v>337</v>
      </c>
      <c r="F23" s="34" t="s">
        <v>16</v>
      </c>
      <c r="G23" s="38">
        <v>1.412037037037037E-2</v>
      </c>
      <c r="H23" s="10">
        <f>VLOOKUP(Tabulka1[[#This Row],[startovní číslo]],Tabulka13[],5,0)+$P$1</f>
        <v>2.449074074074074E-2</v>
      </c>
      <c r="I23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1.037037037037037E-2</v>
      </c>
      <c r="J23" s="12" t="str">
        <f>IF(Tabulka1[[#This Row],[Pohlaví M/Z]]="Z",VLOOKUP(Tabulka1[[#This Row],[Ročník]],Tabulka3[],2,0),VLOOKUP(Tabulka1[[#This Row],[Ročník]],Tabulka3[],3,0))</f>
        <v>M20</v>
      </c>
      <c r="K23" s="8">
        <f>IF(Tabulka1[[#This Row],[výsledný čas]]="","",COUNTIFS(Tabulka1[Kategorie],Tabulka1[[#This Row],[Kategorie]],Tabulka1[výsledný čas],"&lt;"&amp;Tabulka1[[#This Row],[výsledný čas]],Tabulka1[výsledný čas],"&lt;&gt;")+1)</f>
        <v>10</v>
      </c>
      <c r="L23" s="8">
        <f>IF(Tabulka1[[#This Row],[výsledný čas]]="","",COUNTIFS(Tabulka1[Pohlaví M/Z],Tabulka1[[#This Row],[Pohlaví M/Z]],Tabulka1[výsledný čas],"&lt;"&amp;Tabulka1[[#This Row],[výsledný čas]],Tabulka1[výsledný čas],"&lt;&gt;")+1)</f>
        <v>17</v>
      </c>
      <c r="M23" s="8">
        <f>IF(ISERROR(RANK(Tabulka1[[#This Row],[výsledný čas]],Tabulka1[výsledný čas],1)),"",RANK(Tabulka1[[#This Row],[výsledný čas]],Tabulka1[výsledný čas],1))</f>
        <v>18</v>
      </c>
      <c r="R23" s="32"/>
    </row>
    <row r="24" spans="1:18" x14ac:dyDescent="0.35">
      <c r="A24" s="37">
        <v>70</v>
      </c>
      <c r="B24" s="9" t="s">
        <v>405</v>
      </c>
      <c r="C24" t="s">
        <v>334</v>
      </c>
      <c r="D24" s="8">
        <v>1999</v>
      </c>
      <c r="E24" s="9" t="s">
        <v>363</v>
      </c>
      <c r="F24" s="12" t="s">
        <v>16</v>
      </c>
      <c r="G24" s="38">
        <v>7.8703703703703696E-3</v>
      </c>
      <c r="H24" s="10">
        <f>VLOOKUP(Tabulka1[[#This Row],[startovní číslo]],Tabulka13[],5,0)+$P$1</f>
        <v>1.8356481481481481E-2</v>
      </c>
      <c r="I24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1.0486111111111111E-2</v>
      </c>
      <c r="J24" s="12" t="str">
        <f>IF(Tabulka1[[#This Row],[Pohlaví M/Z]]="Z",VLOOKUP(Tabulka1[[#This Row],[Ročník]],Tabulka3[],2,0),VLOOKUP(Tabulka1[[#This Row],[Ročník]],Tabulka3[],3,0))</f>
        <v>M20</v>
      </c>
      <c r="K24" s="8">
        <f>IF(Tabulka1[[#This Row],[výsledný čas]]="","",COUNTIFS(Tabulka1[Kategorie],Tabulka1[[#This Row],[Kategorie]],Tabulka1[výsledný čas],"&lt;"&amp;Tabulka1[[#This Row],[výsledný čas]],Tabulka1[výsledný čas],"&lt;&gt;")+1)</f>
        <v>11</v>
      </c>
      <c r="L24" s="8">
        <f>IF(Tabulka1[[#This Row],[výsledný čas]]="","",COUNTIFS(Tabulka1[Pohlaví M/Z],Tabulka1[[#This Row],[Pohlaví M/Z]],Tabulka1[výsledný čas],"&lt;"&amp;Tabulka1[[#This Row],[výsledný čas]],Tabulka1[výsledný čas],"&lt;&gt;")+1)</f>
        <v>19</v>
      </c>
      <c r="M24" s="8">
        <f>IF(ISERROR(RANK(Tabulka1[[#This Row],[výsledný čas]],Tabulka1[výsledný čas],1)),"",RANK(Tabulka1[[#This Row],[výsledný čas]],Tabulka1[výsledný čas],1))</f>
        <v>20</v>
      </c>
      <c r="R24" s="32"/>
    </row>
    <row r="25" spans="1:18" x14ac:dyDescent="0.35">
      <c r="A25" s="37">
        <v>125</v>
      </c>
      <c r="B25" s="9" t="s">
        <v>411</v>
      </c>
      <c r="C25" t="s">
        <v>412</v>
      </c>
      <c r="D25" s="8">
        <v>1983</v>
      </c>
      <c r="E25" s="9" t="s">
        <v>413</v>
      </c>
      <c r="F25" s="12" t="s">
        <v>16</v>
      </c>
      <c r="G25" s="38">
        <v>1.4236111111111109E-2</v>
      </c>
      <c r="H25" s="10">
        <f>VLOOKUP(Tabulka1[[#This Row],[startovní číslo]],Tabulka13[],5,0)+$P$1</f>
        <v>2.4895833333333336E-2</v>
      </c>
      <c r="I25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1.0659722222222227E-2</v>
      </c>
      <c r="J25" s="12" t="str">
        <f>IF(Tabulka1[[#This Row],[Pohlaví M/Z]]="Z",VLOOKUP(Tabulka1[[#This Row],[Ročník]],Tabulka3[],2,0),VLOOKUP(Tabulka1[[#This Row],[Ročník]],Tabulka3[],3,0))</f>
        <v>M20</v>
      </c>
      <c r="K25" s="8">
        <f>IF(Tabulka1[[#This Row],[výsledný čas]]="","",COUNTIFS(Tabulka1[Kategorie],Tabulka1[[#This Row],[Kategorie]],Tabulka1[výsledný čas],"&lt;"&amp;Tabulka1[[#This Row],[výsledný čas]],Tabulka1[výsledný čas],"&lt;&gt;")+1)</f>
        <v>12</v>
      </c>
      <c r="L25" s="8">
        <f>IF(Tabulka1[[#This Row],[výsledný čas]]="","",COUNTIFS(Tabulka1[Pohlaví M/Z],Tabulka1[[#This Row],[Pohlaví M/Z]],Tabulka1[výsledný čas],"&lt;"&amp;Tabulka1[[#This Row],[výsledný čas]],Tabulka1[výsledný čas],"&lt;&gt;")+1)</f>
        <v>22</v>
      </c>
      <c r="M25" s="8">
        <f>IF(ISERROR(RANK(Tabulka1[[#This Row],[výsledný čas]],Tabulka1[výsledný čas],1)),"",RANK(Tabulka1[[#This Row],[výsledný čas]],Tabulka1[výsledný čas],1))</f>
        <v>24</v>
      </c>
      <c r="R25" s="32"/>
    </row>
    <row r="26" spans="1:18" x14ac:dyDescent="0.35">
      <c r="A26" s="36">
        <v>121</v>
      </c>
      <c r="B26" t="s">
        <v>56</v>
      </c>
      <c r="C26" t="s">
        <v>57</v>
      </c>
      <c r="D26">
        <v>1982</v>
      </c>
      <c r="E26" t="s">
        <v>346</v>
      </c>
      <c r="F26" s="34" t="s">
        <v>16</v>
      </c>
      <c r="G26" s="38">
        <v>1.3773148148148147E-2</v>
      </c>
      <c r="H26" s="10">
        <f>VLOOKUP(Tabulka1[[#This Row],[startovní číslo]],Tabulka13[],5,0)+$P$1</f>
        <v>2.4444444444444446E-2</v>
      </c>
      <c r="I26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1.0671296296296299E-2</v>
      </c>
      <c r="J26" s="12" t="str">
        <f>IF(Tabulka1[[#This Row],[Pohlaví M/Z]]="Z",VLOOKUP(Tabulka1[[#This Row],[Ročník]],Tabulka3[],2,0),VLOOKUP(Tabulka1[[#This Row],[Ročník]],Tabulka3[],3,0))</f>
        <v>M20</v>
      </c>
      <c r="K26" s="8">
        <f>IF(Tabulka1[[#This Row],[výsledný čas]]="","",COUNTIFS(Tabulka1[Kategorie],Tabulka1[[#This Row],[Kategorie]],Tabulka1[výsledný čas],"&lt;"&amp;Tabulka1[[#This Row],[výsledný čas]],Tabulka1[výsledný čas],"&lt;&gt;")+1)</f>
        <v>13</v>
      </c>
      <c r="L26" s="8">
        <f>IF(Tabulka1[[#This Row],[výsledný čas]]="","",COUNTIFS(Tabulka1[Pohlaví M/Z],Tabulka1[[#This Row],[Pohlaví M/Z]],Tabulka1[výsledný čas],"&lt;"&amp;Tabulka1[[#This Row],[výsledný čas]],Tabulka1[výsledný čas],"&lt;&gt;")+1)</f>
        <v>23</v>
      </c>
      <c r="M26" s="8">
        <f>IF(ISERROR(RANK(Tabulka1[[#This Row],[výsledný čas]],Tabulka1[výsledný čas],1)),"",RANK(Tabulka1[[#This Row],[výsledný čas]],Tabulka1[výsledný čas],1))</f>
        <v>25</v>
      </c>
      <c r="R26" s="32"/>
    </row>
    <row r="27" spans="1:18" x14ac:dyDescent="0.35">
      <c r="A27" s="37">
        <v>112</v>
      </c>
      <c r="B27" s="9" t="s">
        <v>410</v>
      </c>
      <c r="C27" t="s">
        <v>155</v>
      </c>
      <c r="D27" s="8">
        <v>1981</v>
      </c>
      <c r="E27" s="9" t="s">
        <v>402</v>
      </c>
      <c r="F27" s="12" t="s">
        <v>16</v>
      </c>
      <c r="G27" s="38">
        <v>1.2731481481481481E-2</v>
      </c>
      <c r="H27" s="10">
        <f>VLOOKUP(Tabulka1[[#This Row],[startovní číslo]],Tabulka13[],5,0)+$P$1</f>
        <v>2.3414351851851853E-2</v>
      </c>
      <c r="I27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1.0682870370370372E-2</v>
      </c>
      <c r="J27" s="12" t="str">
        <f>IF(Tabulka1[[#This Row],[Pohlaví M/Z]]="Z",VLOOKUP(Tabulka1[[#This Row],[Ročník]],Tabulka3[],2,0),VLOOKUP(Tabulka1[[#This Row],[Ročník]],Tabulka3[],3,0))</f>
        <v>M20</v>
      </c>
      <c r="K27" s="8">
        <f>IF(Tabulka1[[#This Row],[výsledný čas]]="","",COUNTIFS(Tabulka1[Kategorie],Tabulka1[[#This Row],[Kategorie]],Tabulka1[výsledný čas],"&lt;"&amp;Tabulka1[[#This Row],[výsledný čas]],Tabulka1[výsledný čas],"&lt;&gt;")+1)</f>
        <v>14</v>
      </c>
      <c r="L27" s="8">
        <f>IF(Tabulka1[[#This Row],[výsledný čas]]="","",COUNTIFS(Tabulka1[Pohlaví M/Z],Tabulka1[[#This Row],[Pohlaví M/Z]],Tabulka1[výsledný čas],"&lt;"&amp;Tabulka1[[#This Row],[výsledný čas]],Tabulka1[výsledný čas],"&lt;&gt;")+1)</f>
        <v>24</v>
      </c>
      <c r="M27" s="8">
        <f>IF(ISERROR(RANK(Tabulka1[[#This Row],[výsledný čas]],Tabulka1[výsledný čas],1)),"",RANK(Tabulka1[[#This Row],[výsledný čas]],Tabulka1[výsledný čas],1))</f>
        <v>26</v>
      </c>
      <c r="R27" s="32"/>
    </row>
    <row r="28" spans="1:18" x14ac:dyDescent="0.35">
      <c r="A28" s="36">
        <v>61</v>
      </c>
      <c r="B28" t="s">
        <v>72</v>
      </c>
      <c r="C28" t="s">
        <v>164</v>
      </c>
      <c r="D28">
        <v>1985</v>
      </c>
      <c r="E28" t="s">
        <v>74</v>
      </c>
      <c r="F28" s="34" t="s">
        <v>16</v>
      </c>
      <c r="G28" s="27">
        <v>6.9444444444444441E-3</v>
      </c>
      <c r="H28" s="10">
        <f>VLOOKUP(Tabulka1[[#This Row],[startovní číslo]],Tabulka13[],5,0)+$P$1</f>
        <v>1.7650462962962962E-2</v>
      </c>
      <c r="I28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1.0706018518518517E-2</v>
      </c>
      <c r="J28" s="12" t="str">
        <f>IF(Tabulka1[[#This Row],[Pohlaví M/Z]]="Z",VLOOKUP(Tabulka1[[#This Row],[Ročník]],Tabulka3[],2,0),VLOOKUP(Tabulka1[[#This Row],[Ročník]],Tabulka3[],3,0))</f>
        <v>M20</v>
      </c>
      <c r="K28" s="8">
        <f>IF(Tabulka1[[#This Row],[výsledný čas]]="","",COUNTIFS(Tabulka1[Kategorie],Tabulka1[[#This Row],[Kategorie]],Tabulka1[výsledný čas],"&lt;"&amp;Tabulka1[[#This Row],[výsledný čas]],Tabulka1[výsledný čas],"&lt;&gt;")+1)</f>
        <v>15</v>
      </c>
      <c r="L28" s="8">
        <f>IF(Tabulka1[[#This Row],[výsledný čas]]="","",COUNTIFS(Tabulka1[Pohlaví M/Z],Tabulka1[[#This Row],[Pohlaví M/Z]],Tabulka1[výsledný čas],"&lt;"&amp;Tabulka1[[#This Row],[výsledný čas]],Tabulka1[výsledný čas],"&lt;&gt;")+1)</f>
        <v>25</v>
      </c>
      <c r="M28" s="8">
        <f>IF(ISERROR(RANK(Tabulka1[[#This Row],[výsledný čas]],Tabulka1[výsledný čas],1)),"",RANK(Tabulka1[[#This Row],[výsledný čas]],Tabulka1[výsledný čas],1))</f>
        <v>27</v>
      </c>
      <c r="R28" s="32"/>
    </row>
    <row r="29" spans="1:18" x14ac:dyDescent="0.35">
      <c r="A29" s="36">
        <v>62</v>
      </c>
      <c r="B29" t="s">
        <v>96</v>
      </c>
      <c r="C29" t="s">
        <v>35</v>
      </c>
      <c r="D29">
        <v>1989</v>
      </c>
      <c r="E29" t="s">
        <v>351</v>
      </c>
      <c r="F29" s="34" t="s">
        <v>16</v>
      </c>
      <c r="G29" s="27">
        <v>7.060185185185185E-3</v>
      </c>
      <c r="H29" s="10">
        <f>VLOOKUP(Tabulka1[[#This Row],[startovní číslo]],Tabulka13[],5,0)+$P$1</f>
        <v>1.7962962962962962E-2</v>
      </c>
      <c r="I29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1.0902777777777777E-2</v>
      </c>
      <c r="J29" s="12" t="str">
        <f>IF(Tabulka1[[#This Row],[Pohlaví M/Z]]="Z",VLOOKUP(Tabulka1[[#This Row],[Ročník]],Tabulka3[],2,0),VLOOKUP(Tabulka1[[#This Row],[Ročník]],Tabulka3[],3,0))</f>
        <v>M20</v>
      </c>
      <c r="K29" s="8">
        <f>IF(Tabulka1[[#This Row],[výsledný čas]]="","",COUNTIFS(Tabulka1[Kategorie],Tabulka1[[#This Row],[Kategorie]],Tabulka1[výsledný čas],"&lt;"&amp;Tabulka1[[#This Row],[výsledný čas]],Tabulka1[výsledný čas],"&lt;&gt;")+1)</f>
        <v>16</v>
      </c>
      <c r="L29" s="8">
        <f>IF(Tabulka1[[#This Row],[výsledný čas]]="","",COUNTIFS(Tabulka1[Pohlaví M/Z],Tabulka1[[#This Row],[Pohlaví M/Z]],Tabulka1[výsledný čas],"&lt;"&amp;Tabulka1[[#This Row],[výsledný čas]],Tabulka1[výsledný čas],"&lt;&gt;")+1)</f>
        <v>28</v>
      </c>
      <c r="M29" s="8">
        <f>IF(ISERROR(RANK(Tabulka1[[#This Row],[výsledný čas]],Tabulka1[výsledný čas],1)),"",RANK(Tabulka1[[#This Row],[výsledný čas]],Tabulka1[výsledný čas],1))</f>
        <v>31</v>
      </c>
      <c r="R29" s="32"/>
    </row>
    <row r="30" spans="1:18" x14ac:dyDescent="0.35">
      <c r="A30" s="36">
        <v>113</v>
      </c>
      <c r="B30" t="s">
        <v>111</v>
      </c>
      <c r="C30" t="s">
        <v>85</v>
      </c>
      <c r="D30">
        <v>1984</v>
      </c>
      <c r="E30" t="s">
        <v>112</v>
      </c>
      <c r="F30" s="34" t="s">
        <v>16</v>
      </c>
      <c r="G30" s="38">
        <v>1.2847222222222222E-2</v>
      </c>
      <c r="H30" s="10">
        <f>VLOOKUP(Tabulka1[[#This Row],[startovní číslo]],Tabulka13[],5,0)+$P$1</f>
        <v>2.4085648148148148E-2</v>
      </c>
      <c r="I30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1.1238425925925926E-2</v>
      </c>
      <c r="J30" s="12" t="str">
        <f>IF(Tabulka1[[#This Row],[Pohlaví M/Z]]="Z",VLOOKUP(Tabulka1[[#This Row],[Ročník]],Tabulka3[],2,0),VLOOKUP(Tabulka1[[#This Row],[Ročník]],Tabulka3[],3,0))</f>
        <v>M20</v>
      </c>
      <c r="K30" s="8">
        <f>IF(Tabulka1[[#This Row],[výsledný čas]]="","",COUNTIFS(Tabulka1[Kategorie],Tabulka1[[#This Row],[Kategorie]],Tabulka1[výsledný čas],"&lt;"&amp;Tabulka1[[#This Row],[výsledný čas]],Tabulka1[výsledný čas],"&lt;&gt;")+1)</f>
        <v>17</v>
      </c>
      <c r="L30" s="8">
        <f>IF(Tabulka1[[#This Row],[výsledný čas]]="","",COUNTIFS(Tabulka1[Pohlaví M/Z],Tabulka1[[#This Row],[Pohlaví M/Z]],Tabulka1[výsledný čas],"&lt;"&amp;Tabulka1[[#This Row],[výsledný čas]],Tabulka1[výsledný čas],"&lt;&gt;")+1)</f>
        <v>40</v>
      </c>
      <c r="M30" s="8">
        <f>IF(ISERROR(RANK(Tabulka1[[#This Row],[výsledný čas]],Tabulka1[výsledný čas],1)),"",RANK(Tabulka1[[#This Row],[výsledný čas]],Tabulka1[výsledný čas],1))</f>
        <v>43</v>
      </c>
      <c r="R30" s="32"/>
    </row>
    <row r="31" spans="1:18" x14ac:dyDescent="0.35">
      <c r="A31" s="37">
        <v>67</v>
      </c>
      <c r="B31" s="41" t="s">
        <v>403</v>
      </c>
      <c r="C31" s="9" t="s">
        <v>404</v>
      </c>
      <c r="D31" s="8">
        <v>1983</v>
      </c>
      <c r="E31" s="9" t="s">
        <v>97</v>
      </c>
      <c r="F31" s="12" t="s">
        <v>16</v>
      </c>
      <c r="G31" s="38">
        <v>7.5231481481481477E-3</v>
      </c>
      <c r="H31" s="10">
        <f>VLOOKUP(Tabulka1[[#This Row],[startovní číslo]],Tabulka13[],5,0)+$P$1</f>
        <v>1.894675925925926E-2</v>
      </c>
      <c r="I31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1.1423611111111114E-2</v>
      </c>
      <c r="J31" s="12" t="str">
        <f>IF(Tabulka1[[#This Row],[Pohlaví M/Z]]="Z",VLOOKUP(Tabulka1[[#This Row],[Ročník]],Tabulka3[],2,0),VLOOKUP(Tabulka1[[#This Row],[Ročník]],Tabulka3[],3,0))</f>
        <v>M20</v>
      </c>
      <c r="K31" s="8">
        <f>IF(Tabulka1[[#This Row],[výsledný čas]]="","",COUNTIFS(Tabulka1[Kategorie],Tabulka1[[#This Row],[Kategorie]],Tabulka1[výsledný čas],"&lt;"&amp;Tabulka1[[#This Row],[výsledný čas]],Tabulka1[výsledný čas],"&lt;&gt;")+1)</f>
        <v>18</v>
      </c>
      <c r="L31" s="8">
        <f>IF(Tabulka1[[#This Row],[výsledný čas]]="","",COUNTIFS(Tabulka1[Pohlaví M/Z],Tabulka1[[#This Row],[Pohlaví M/Z]],Tabulka1[výsledný čas],"&lt;"&amp;Tabulka1[[#This Row],[výsledný čas]],Tabulka1[výsledný čas],"&lt;&gt;")+1)</f>
        <v>43</v>
      </c>
      <c r="M31" s="8">
        <f>IF(ISERROR(RANK(Tabulka1[[#This Row],[výsledný čas]],Tabulka1[výsledný čas],1)),"",RANK(Tabulka1[[#This Row],[výsledný čas]],Tabulka1[výsledný čas],1))</f>
        <v>46</v>
      </c>
      <c r="R31" s="32"/>
    </row>
    <row r="32" spans="1:18" x14ac:dyDescent="0.35">
      <c r="A32" s="36">
        <v>120</v>
      </c>
      <c r="B32" t="s">
        <v>87</v>
      </c>
      <c r="C32" t="s">
        <v>88</v>
      </c>
      <c r="D32">
        <v>1984</v>
      </c>
      <c r="E32" t="s">
        <v>89</v>
      </c>
      <c r="F32" s="34" t="s">
        <v>16</v>
      </c>
      <c r="G32" s="38">
        <v>1.3657407407407406E-2</v>
      </c>
      <c r="H32" s="10">
        <f>VLOOKUP(Tabulka1[[#This Row],[startovní číslo]],Tabulka13[],5,0)+$P$1</f>
        <v>2.5150462962962961E-2</v>
      </c>
      <c r="I32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1.1493055555555555E-2</v>
      </c>
      <c r="J32" s="12" t="str">
        <f>IF(Tabulka1[[#This Row],[Pohlaví M/Z]]="Z",VLOOKUP(Tabulka1[[#This Row],[Ročník]],Tabulka3[],2,0),VLOOKUP(Tabulka1[[#This Row],[Ročník]],Tabulka3[],3,0))</f>
        <v>M20</v>
      </c>
      <c r="K32" s="8">
        <f>IF(Tabulka1[[#This Row],[výsledný čas]]="","",COUNTIFS(Tabulka1[Kategorie],Tabulka1[[#This Row],[Kategorie]],Tabulka1[výsledný čas],"&lt;"&amp;Tabulka1[[#This Row],[výsledný čas]],Tabulka1[výsledný čas],"&lt;&gt;")+1)</f>
        <v>19</v>
      </c>
      <c r="L32" s="8">
        <f>IF(Tabulka1[[#This Row],[výsledný čas]]="","",COUNTIFS(Tabulka1[Pohlaví M/Z],Tabulka1[[#This Row],[Pohlaví M/Z]],Tabulka1[výsledný čas],"&lt;"&amp;Tabulka1[[#This Row],[výsledný čas]],Tabulka1[výsledný čas],"&lt;&gt;")+1)</f>
        <v>45</v>
      </c>
      <c r="M32" s="8">
        <f>IF(ISERROR(RANK(Tabulka1[[#This Row],[výsledný čas]],Tabulka1[výsledný čas],1)),"",RANK(Tabulka1[[#This Row],[výsledný čas]],Tabulka1[výsledný čas],1))</f>
        <v>48</v>
      </c>
      <c r="R32" s="32"/>
    </row>
    <row r="33" spans="1:18" x14ac:dyDescent="0.35">
      <c r="A33" s="37">
        <v>85</v>
      </c>
      <c r="B33" s="9" t="s">
        <v>406</v>
      </c>
      <c r="C33" t="s">
        <v>164</v>
      </c>
      <c r="D33" s="8">
        <v>1988</v>
      </c>
      <c r="E33" s="9" t="s">
        <v>97</v>
      </c>
      <c r="F33" s="12" t="s">
        <v>16</v>
      </c>
      <c r="G33" s="38">
        <v>9.6064814814814797E-3</v>
      </c>
      <c r="H33" s="10">
        <f>VLOOKUP(Tabulka1[[#This Row],[startovní číslo]],Tabulka13[],5,0)+$P$1</f>
        <v>2.1388888888888888E-2</v>
      </c>
      <c r="I33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1.1782407407407408E-2</v>
      </c>
      <c r="J33" s="12" t="str">
        <f>IF(Tabulka1[[#This Row],[Pohlaví M/Z]]="Z",VLOOKUP(Tabulka1[[#This Row],[Ročník]],Tabulka3[],2,0),VLOOKUP(Tabulka1[[#This Row],[Ročník]],Tabulka3[],3,0))</f>
        <v>M20</v>
      </c>
      <c r="K33" s="8">
        <f>IF(Tabulka1[[#This Row],[výsledný čas]]="","",COUNTIFS(Tabulka1[Kategorie],Tabulka1[[#This Row],[Kategorie]],Tabulka1[výsledný čas],"&lt;"&amp;Tabulka1[[#This Row],[výsledný čas]],Tabulka1[výsledný čas],"&lt;&gt;")+1)</f>
        <v>20</v>
      </c>
      <c r="L33" s="8">
        <f>IF(Tabulka1[[#This Row],[výsledný čas]]="","",COUNTIFS(Tabulka1[Pohlaví M/Z],Tabulka1[[#This Row],[Pohlaví M/Z]],Tabulka1[výsledný čas],"&lt;"&amp;Tabulka1[[#This Row],[výsledný čas]],Tabulka1[výsledný čas],"&lt;&gt;")+1)</f>
        <v>49</v>
      </c>
      <c r="M33" s="8">
        <f>IF(ISERROR(RANK(Tabulka1[[#This Row],[výsledný čas]],Tabulka1[výsledný čas],1)),"",RANK(Tabulka1[[#This Row],[výsledný čas]],Tabulka1[výsledný čas],1))</f>
        <v>52</v>
      </c>
      <c r="R33" s="32"/>
    </row>
    <row r="34" spans="1:18" x14ac:dyDescent="0.35">
      <c r="A34" s="36">
        <v>123</v>
      </c>
      <c r="B34" t="s">
        <v>340</v>
      </c>
      <c r="C34" t="s">
        <v>63</v>
      </c>
      <c r="D34">
        <v>1991</v>
      </c>
      <c r="F34" s="34" t="s">
        <v>16</v>
      </c>
      <c r="G34" s="38">
        <v>1.4004629629629629E-2</v>
      </c>
      <c r="H34" s="10">
        <f>VLOOKUP(Tabulka1[[#This Row],[startovní číslo]],Tabulka13[],5,0)+$P$1</f>
        <v>2.5787037037037039E-2</v>
      </c>
      <c r="I34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1.178240740740741E-2</v>
      </c>
      <c r="J34" s="12" t="str">
        <f>IF(Tabulka1[[#This Row],[Pohlaví M/Z]]="Z",VLOOKUP(Tabulka1[[#This Row],[Ročník]],Tabulka3[],2,0),VLOOKUP(Tabulka1[[#This Row],[Ročník]],Tabulka3[],3,0))</f>
        <v>M20</v>
      </c>
      <c r="K34" s="8">
        <f>IF(Tabulka1[[#This Row],[výsledný čas]]="","",COUNTIFS(Tabulka1[Kategorie],Tabulka1[[#This Row],[Kategorie]],Tabulka1[výsledný čas],"&lt;"&amp;Tabulka1[[#This Row],[výsledný čas]],Tabulka1[výsledný čas],"&lt;&gt;")+1)</f>
        <v>20</v>
      </c>
      <c r="L34" s="8">
        <f>IF(Tabulka1[[#This Row],[výsledný čas]]="","",COUNTIFS(Tabulka1[Pohlaví M/Z],Tabulka1[[#This Row],[Pohlaví M/Z]],Tabulka1[výsledný čas],"&lt;"&amp;Tabulka1[[#This Row],[výsledný čas]],Tabulka1[výsledný čas],"&lt;&gt;")+1)</f>
        <v>49</v>
      </c>
      <c r="M34" s="8">
        <f>IF(ISERROR(RANK(Tabulka1[[#This Row],[výsledný čas]],Tabulka1[výsledný čas],1)),"",RANK(Tabulka1[[#This Row],[výsledný čas]],Tabulka1[výsledný čas],1))</f>
        <v>53</v>
      </c>
      <c r="R34" s="32"/>
    </row>
    <row r="35" spans="1:18" x14ac:dyDescent="0.35">
      <c r="A35" s="36">
        <v>136</v>
      </c>
      <c r="B35" t="s">
        <v>341</v>
      </c>
      <c r="C35" t="s">
        <v>85</v>
      </c>
      <c r="D35">
        <v>1990</v>
      </c>
      <c r="F35" s="34" t="s">
        <v>16</v>
      </c>
      <c r="G35" s="38">
        <v>1.5509259259259257E-2</v>
      </c>
      <c r="H35" s="10">
        <f>VLOOKUP(Tabulka1[[#This Row],[startovní číslo]],Tabulka13[],5,0)+$P$1</f>
        <v>2.7476851851851853E-2</v>
      </c>
      <c r="I35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1.1967592592592596E-2</v>
      </c>
      <c r="J35" s="12" t="str">
        <f>IF(Tabulka1[[#This Row],[Pohlaví M/Z]]="Z",VLOOKUP(Tabulka1[[#This Row],[Ročník]],Tabulka3[],2,0),VLOOKUP(Tabulka1[[#This Row],[Ročník]],Tabulka3[],3,0))</f>
        <v>M20</v>
      </c>
      <c r="K35" s="8">
        <f>IF(Tabulka1[[#This Row],[výsledný čas]]="","",COUNTIFS(Tabulka1[Kategorie],Tabulka1[[#This Row],[Kategorie]],Tabulka1[výsledný čas],"&lt;"&amp;Tabulka1[[#This Row],[výsledný čas]],Tabulka1[výsledný čas],"&lt;&gt;")+1)</f>
        <v>22</v>
      </c>
      <c r="L35" s="8">
        <f>IF(Tabulka1[[#This Row],[výsledný čas]]="","",COUNTIFS(Tabulka1[Pohlaví M/Z],Tabulka1[[#This Row],[Pohlaví M/Z]],Tabulka1[výsledný čas],"&lt;"&amp;Tabulka1[[#This Row],[výsledný čas]],Tabulka1[výsledný čas],"&lt;&gt;")+1)</f>
        <v>53</v>
      </c>
      <c r="M35" s="8">
        <f>IF(ISERROR(RANK(Tabulka1[[#This Row],[výsledný čas]],Tabulka1[výsledný čas],1)),"",RANK(Tabulka1[[#This Row],[výsledný čas]],Tabulka1[výsledný čas],1))</f>
        <v>56</v>
      </c>
      <c r="R35" s="32"/>
    </row>
    <row r="36" spans="1:18" x14ac:dyDescent="0.35">
      <c r="A36" s="36">
        <v>8</v>
      </c>
      <c r="B36" t="s">
        <v>347</v>
      </c>
      <c r="C36" t="s">
        <v>99</v>
      </c>
      <c r="D36">
        <v>1986</v>
      </c>
      <c r="E36" t="s">
        <v>348</v>
      </c>
      <c r="F36" s="34" t="s">
        <v>16</v>
      </c>
      <c r="G36" s="27">
        <v>8.1018518518518516E-4</v>
      </c>
      <c r="H36" s="10">
        <f>VLOOKUP(Tabulka1[[#This Row],[startovní číslo]],Tabulka13[],5,0)+$P$1</f>
        <v>1.3078703703703703E-2</v>
      </c>
      <c r="I36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1.2268518518518519E-2</v>
      </c>
      <c r="J36" s="12" t="str">
        <f>IF(Tabulka1[[#This Row],[Pohlaví M/Z]]="Z",VLOOKUP(Tabulka1[[#This Row],[Ročník]],Tabulka3[],2,0),VLOOKUP(Tabulka1[[#This Row],[Ročník]],Tabulka3[],3,0))</f>
        <v>M20</v>
      </c>
      <c r="K36" s="8">
        <f>IF(Tabulka1[[#This Row],[výsledný čas]]="","",COUNTIFS(Tabulka1[Kategorie],Tabulka1[[#This Row],[Kategorie]],Tabulka1[výsledný čas],"&lt;"&amp;Tabulka1[[#This Row],[výsledný čas]],Tabulka1[výsledný čas],"&lt;&gt;")+1)</f>
        <v>23</v>
      </c>
      <c r="L36" s="8">
        <f>IF(Tabulka1[[#This Row],[výsledný čas]]="","",COUNTIFS(Tabulka1[Pohlaví M/Z],Tabulka1[[#This Row],[Pohlaví M/Z]],Tabulka1[výsledný čas],"&lt;"&amp;Tabulka1[[#This Row],[výsledný čas]],Tabulka1[výsledný čas],"&lt;&gt;")+1)</f>
        <v>58</v>
      </c>
      <c r="M36" s="8">
        <f>IF(ISERROR(RANK(Tabulka1[[#This Row],[výsledný čas]],Tabulka1[výsledný čas],1)),"",RANK(Tabulka1[[#This Row],[výsledný čas]],Tabulka1[výsledný čas],1))</f>
        <v>62</v>
      </c>
      <c r="R36" s="32"/>
    </row>
    <row r="37" spans="1:18" x14ac:dyDescent="0.35">
      <c r="A37" s="37">
        <v>115</v>
      </c>
      <c r="B37" s="9" t="s">
        <v>113</v>
      </c>
      <c r="C37" t="s">
        <v>49</v>
      </c>
      <c r="D37" s="8">
        <v>1985</v>
      </c>
      <c r="E37" s="9" t="s">
        <v>114</v>
      </c>
      <c r="F37" s="12" t="s">
        <v>16</v>
      </c>
      <c r="G37" s="38">
        <v>1.3078703703703702E-2</v>
      </c>
      <c r="H37" s="10">
        <f>VLOOKUP(Tabulka1[[#This Row],[startovní číslo]],Tabulka13[],5,0)+$P$1</f>
        <v>2.6655092592592591E-2</v>
      </c>
      <c r="I37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1.357638888888889E-2</v>
      </c>
      <c r="J37" s="12" t="str">
        <f>IF(Tabulka1[[#This Row],[Pohlaví M/Z]]="Z",VLOOKUP(Tabulka1[[#This Row],[Ročník]],Tabulka3[],2,0),VLOOKUP(Tabulka1[[#This Row],[Ročník]],Tabulka3[],3,0))</f>
        <v>M20</v>
      </c>
      <c r="K37" s="8">
        <f>IF(Tabulka1[[#This Row],[výsledný čas]]="","",COUNTIFS(Tabulka1[Kategorie],Tabulka1[[#This Row],[Kategorie]],Tabulka1[výsledný čas],"&lt;"&amp;Tabulka1[[#This Row],[výsledný čas]],Tabulka1[výsledný čas],"&lt;&gt;")+1)</f>
        <v>24</v>
      </c>
      <c r="L37" s="8">
        <f>IF(Tabulka1[[#This Row],[výsledný čas]]="","",COUNTIFS(Tabulka1[Pohlaví M/Z],Tabulka1[[#This Row],[Pohlaví M/Z]],Tabulka1[výsledný čas],"&lt;"&amp;Tabulka1[[#This Row],[výsledný čas]],Tabulka1[výsledný čas],"&lt;&gt;")+1)</f>
        <v>73</v>
      </c>
      <c r="M37" s="8">
        <f>IF(ISERROR(RANK(Tabulka1[[#This Row],[výsledný čas]],Tabulka1[výsledný čas],1)),"",RANK(Tabulka1[[#This Row],[výsledný čas]],Tabulka1[výsledný čas],1))</f>
        <v>81</v>
      </c>
      <c r="R37" s="32"/>
    </row>
    <row r="38" spans="1:18" x14ac:dyDescent="0.35">
      <c r="A38" s="36">
        <v>126</v>
      </c>
      <c r="B38" t="s">
        <v>349</v>
      </c>
      <c r="C38" t="s">
        <v>299</v>
      </c>
      <c r="D38">
        <v>1993</v>
      </c>
      <c r="E38" t="s">
        <v>97</v>
      </c>
      <c r="F38" s="34" t="s">
        <v>16</v>
      </c>
      <c r="G38" s="38">
        <v>1.435185185185185E-2</v>
      </c>
      <c r="H38" s="10">
        <f>VLOOKUP(Tabulka1[[#This Row],[startovní číslo]],Tabulka13[],5,0)+$P$1</f>
        <v>2.8055555555555556E-2</v>
      </c>
      <c r="I38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1.3703703703703706E-2</v>
      </c>
      <c r="J38" s="12" t="str">
        <f>IF(Tabulka1[[#This Row],[Pohlaví M/Z]]="Z",VLOOKUP(Tabulka1[[#This Row],[Ročník]],Tabulka3[],2,0),VLOOKUP(Tabulka1[[#This Row],[Ročník]],Tabulka3[],3,0))</f>
        <v>M20</v>
      </c>
      <c r="K38" s="8">
        <f>IF(Tabulka1[[#This Row],[výsledný čas]]="","",COUNTIFS(Tabulka1[Kategorie],Tabulka1[[#This Row],[Kategorie]],Tabulka1[výsledný čas],"&lt;"&amp;Tabulka1[[#This Row],[výsledný čas]],Tabulka1[výsledný čas],"&lt;&gt;")+1)</f>
        <v>25</v>
      </c>
      <c r="L38" s="8">
        <f>IF(Tabulka1[[#This Row],[výsledný čas]]="","",COUNTIFS(Tabulka1[Pohlaví M/Z],Tabulka1[[#This Row],[Pohlaví M/Z]],Tabulka1[výsledný čas],"&lt;"&amp;Tabulka1[[#This Row],[výsledný čas]],Tabulka1[výsledný čas],"&lt;&gt;")+1)</f>
        <v>74</v>
      </c>
      <c r="M38" s="8">
        <f>IF(ISERROR(RANK(Tabulka1[[#This Row],[výsledný čas]],Tabulka1[výsledný čas],1)),"",RANK(Tabulka1[[#This Row],[výsledný čas]],Tabulka1[výsledný čas],1))</f>
        <v>82</v>
      </c>
      <c r="R38" s="32"/>
    </row>
    <row r="39" spans="1:18" ht="18.5" x14ac:dyDescent="0.45">
      <c r="A39" s="36"/>
      <c r="B39" s="44" t="s">
        <v>466</v>
      </c>
      <c r="F39" s="34"/>
      <c r="G39" s="38"/>
      <c r="H39" s="10"/>
      <c r="I39" s="11"/>
      <c r="J39" s="12"/>
      <c r="K39" s="8" t="str">
        <f>IF(Tabulka1[[#This Row],[výsledný čas]]="","",COUNTIFS(Tabulka1[Kategorie],Tabulka1[[#This Row],[Kategorie]],Tabulka1[výsledný čas],"&lt;"&amp;Tabulka1[[#This Row],[výsledný čas]],Tabulka1[výsledný čas],"&lt;&gt;")+1)</f>
        <v/>
      </c>
      <c r="L39" s="8" t="str">
        <f>IF(Tabulka1[[#This Row],[výsledný čas]]="","",COUNTIFS(Tabulka1[Pohlaví M/Z],Tabulka1[[#This Row],[Pohlaví M/Z]],Tabulka1[výsledný čas],"&lt;"&amp;Tabulka1[[#This Row],[výsledný čas]],Tabulka1[výsledný čas],"&lt;&gt;")+1)</f>
        <v/>
      </c>
      <c r="M39" s="8" t="str">
        <f>IF(ISERROR(RANK(Tabulka1[[#This Row],[výsledný čas]],Tabulka1[výsledný čas],1)),"",RANK(Tabulka1[[#This Row],[výsledný čas]],Tabulka1[výsledný čas],1))</f>
        <v/>
      </c>
      <c r="R39" s="32"/>
    </row>
    <row r="40" spans="1:18" x14ac:dyDescent="0.35">
      <c r="A40" s="37">
        <v>134</v>
      </c>
      <c r="B40" s="9" t="s">
        <v>24</v>
      </c>
      <c r="C40" t="s">
        <v>14</v>
      </c>
      <c r="D40" s="8">
        <v>1979</v>
      </c>
      <c r="E40" s="9" t="s">
        <v>25</v>
      </c>
      <c r="F40" s="12" t="s">
        <v>16</v>
      </c>
      <c r="G40" s="38">
        <v>1.5277777777777776E-2</v>
      </c>
      <c r="H40" s="10">
        <f>VLOOKUP(Tabulka1[[#This Row],[startovní číslo]],Tabulka13[],5,0)+$P$1</f>
        <v>2.4236111111111111E-2</v>
      </c>
      <c r="I40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8.9583333333333355E-3</v>
      </c>
      <c r="J40" s="12" t="str">
        <f>IF(Tabulka1[[#This Row],[Pohlaví M/Z]]="Z",VLOOKUP(Tabulka1[[#This Row],[Ročník]],Tabulka3[],2,0),VLOOKUP(Tabulka1[[#This Row],[Ročník]],Tabulka3[],3,0))</f>
        <v>M40</v>
      </c>
      <c r="K40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L40" s="8">
        <f>IF(Tabulka1[[#This Row],[výsledný čas]]="","",COUNTIFS(Tabulka1[Pohlaví M/Z],Tabulka1[[#This Row],[Pohlaví M/Z]],Tabulka1[výsledný čas],"&lt;"&amp;Tabulka1[[#This Row],[výsledný čas]],Tabulka1[výsledný čas],"&lt;&gt;")+1)</f>
        <v>4</v>
      </c>
      <c r="M40" s="8">
        <f>IF(ISERROR(RANK(Tabulka1[[#This Row],[výsledný čas]],Tabulka1[výsledný čas],1)),"",RANK(Tabulka1[[#This Row],[výsledný čas]],Tabulka1[výsledný čas],1))</f>
        <v>4</v>
      </c>
      <c r="R40" s="32"/>
    </row>
    <row r="41" spans="1:18" x14ac:dyDescent="0.35">
      <c r="A41" s="36">
        <v>97</v>
      </c>
      <c r="B41" t="s">
        <v>34</v>
      </c>
      <c r="C41" t="s">
        <v>35</v>
      </c>
      <c r="D41">
        <v>1980</v>
      </c>
      <c r="E41" t="s">
        <v>36</v>
      </c>
      <c r="F41" s="34" t="s">
        <v>16</v>
      </c>
      <c r="G41" s="38">
        <v>1.0995370370370369E-2</v>
      </c>
      <c r="H41" s="10">
        <f>VLOOKUP(Tabulka1[[#This Row],[startovní číslo]],Tabulka13[],5,0)+$P$1</f>
        <v>2.0474537037037038E-2</v>
      </c>
      <c r="I41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9.4791666666666687E-3</v>
      </c>
      <c r="J41" s="12" t="str">
        <f>IF(Tabulka1[[#This Row],[Pohlaví M/Z]]="Z",VLOOKUP(Tabulka1[[#This Row],[Ročník]],Tabulka3[],2,0),VLOOKUP(Tabulka1[[#This Row],[Ročník]],Tabulka3[],3,0))</f>
        <v>M40</v>
      </c>
      <c r="K41" s="8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L41" s="8">
        <f>IF(Tabulka1[[#This Row],[výsledný čas]]="","",COUNTIFS(Tabulka1[Pohlaví M/Z],Tabulka1[[#This Row],[Pohlaví M/Z]],Tabulka1[výsledný čas],"&lt;"&amp;Tabulka1[[#This Row],[výsledný čas]],Tabulka1[výsledný čas],"&lt;&gt;")+1)</f>
        <v>9</v>
      </c>
      <c r="M41" s="8">
        <f>IF(ISERROR(RANK(Tabulka1[[#This Row],[výsledný čas]],Tabulka1[výsledný čas],1)),"",RANK(Tabulka1[[#This Row],[výsledný čas]],Tabulka1[výsledný čas],1))</f>
        <v>9</v>
      </c>
      <c r="R41" s="32"/>
    </row>
    <row r="42" spans="1:18" x14ac:dyDescent="0.35">
      <c r="A42" s="37">
        <v>128</v>
      </c>
      <c r="B42" s="9" t="s">
        <v>422</v>
      </c>
      <c r="C42" t="s">
        <v>35</v>
      </c>
      <c r="D42" s="8">
        <v>1980</v>
      </c>
      <c r="E42" s="9" t="s">
        <v>423</v>
      </c>
      <c r="F42" s="12" t="s">
        <v>16</v>
      </c>
      <c r="G42" s="38">
        <v>1.4583333333333332E-2</v>
      </c>
      <c r="H42" s="10">
        <f>VLOOKUP(Tabulka1[[#This Row],[startovní číslo]],Tabulka13[],5,0)+$P$1</f>
        <v>2.4224537037037034E-2</v>
      </c>
      <c r="I42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9.6412037037037022E-3</v>
      </c>
      <c r="J42" s="12" t="str">
        <f>IF(Tabulka1[[#This Row],[Pohlaví M/Z]]="Z",VLOOKUP(Tabulka1[[#This Row],[Ročník]],Tabulka3[],2,0),VLOOKUP(Tabulka1[[#This Row],[Ročník]],Tabulka3[],3,0))</f>
        <v>M40</v>
      </c>
      <c r="K42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L42" s="8">
        <f>IF(Tabulka1[[#This Row],[výsledný čas]]="","",COUNTIFS(Tabulka1[Pohlaví M/Z],Tabulka1[[#This Row],[Pohlaví M/Z]],Tabulka1[výsledný čas],"&lt;"&amp;Tabulka1[[#This Row],[výsledný čas]],Tabulka1[výsledný čas],"&lt;&gt;")+1)</f>
        <v>10</v>
      </c>
      <c r="M42" s="8">
        <f>IF(ISERROR(RANK(Tabulka1[[#This Row],[výsledný čas]],Tabulka1[výsledný čas],1)),"",RANK(Tabulka1[[#This Row],[výsledný čas]],Tabulka1[výsledný čas],1))</f>
        <v>10</v>
      </c>
      <c r="R42" s="32"/>
    </row>
    <row r="43" spans="1:18" x14ac:dyDescent="0.35">
      <c r="A43" s="36">
        <v>93</v>
      </c>
      <c r="B43" t="s">
        <v>51</v>
      </c>
      <c r="C43" t="s">
        <v>52</v>
      </c>
      <c r="D43">
        <v>1972</v>
      </c>
      <c r="E43" t="s">
        <v>53</v>
      </c>
      <c r="F43" s="34" t="s">
        <v>16</v>
      </c>
      <c r="G43" s="38">
        <v>1.0532407407407407E-2</v>
      </c>
      <c r="H43" s="10">
        <f>VLOOKUP(Tabulka1[[#This Row],[startovní číslo]],Tabulka13[],5,0)+$P$1</f>
        <v>2.0208333333333335E-2</v>
      </c>
      <c r="I43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9.6759259259259281E-3</v>
      </c>
      <c r="J43" s="12" t="str">
        <f>IF(Tabulka1[[#This Row],[Pohlaví M/Z]]="Z",VLOOKUP(Tabulka1[[#This Row],[Ročník]],Tabulka3[],2,0),VLOOKUP(Tabulka1[[#This Row],[Ročník]],Tabulka3[],3,0))</f>
        <v>M40</v>
      </c>
      <c r="K43" s="8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L43" s="8">
        <f>IF(Tabulka1[[#This Row],[výsledný čas]]="","",COUNTIFS(Tabulka1[Pohlaví M/Z],Tabulka1[[#This Row],[Pohlaví M/Z]],Tabulka1[výsledný čas],"&lt;"&amp;Tabulka1[[#This Row],[výsledný čas]],Tabulka1[výsledný čas],"&lt;&gt;")+1)</f>
        <v>11</v>
      </c>
      <c r="M43" s="8">
        <f>IF(ISERROR(RANK(Tabulka1[[#This Row],[výsledný čas]],Tabulka1[výsledný čas],1)),"",RANK(Tabulka1[[#This Row],[výsledný čas]],Tabulka1[výsledný čas],1))</f>
        <v>11</v>
      </c>
      <c r="R43" s="32"/>
    </row>
    <row r="44" spans="1:18" x14ac:dyDescent="0.35">
      <c r="A44" s="36">
        <v>35</v>
      </c>
      <c r="B44" t="s">
        <v>352</v>
      </c>
      <c r="C44" t="s">
        <v>353</v>
      </c>
      <c r="D44">
        <v>1977</v>
      </c>
      <c r="E44" t="s">
        <v>354</v>
      </c>
      <c r="F44" s="34" t="s">
        <v>16</v>
      </c>
      <c r="G44" s="10">
        <v>3.9351851851851848E-3</v>
      </c>
      <c r="H44" s="10">
        <f>VLOOKUP(Tabulka1[[#This Row],[startovní číslo]],Tabulka13[],5,0)+$P$1</f>
        <v>1.4004629629629631E-2</v>
      </c>
      <c r="I44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1.0069444444444447E-2</v>
      </c>
      <c r="J44" s="12" t="str">
        <f>IF(Tabulka1[[#This Row],[Pohlaví M/Z]]="Z",VLOOKUP(Tabulka1[[#This Row],[Ročník]],Tabulka3[],2,0),VLOOKUP(Tabulka1[[#This Row],[Ročník]],Tabulka3[],3,0))</f>
        <v>M40</v>
      </c>
      <c r="K44" s="8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L44" s="8">
        <f>IF(Tabulka1[[#This Row],[výsledný čas]]="","",COUNTIFS(Tabulka1[Pohlaví M/Z],Tabulka1[[#This Row],[Pohlaví M/Z]],Tabulka1[výsledný čas],"&lt;"&amp;Tabulka1[[#This Row],[výsledný čas]],Tabulka1[výsledný čas],"&lt;&gt;")+1)</f>
        <v>14</v>
      </c>
      <c r="M44" s="8">
        <f>IF(ISERROR(RANK(Tabulka1[[#This Row],[výsledný čas]],Tabulka1[výsledný čas],1)),"",RANK(Tabulka1[[#This Row],[výsledný čas]],Tabulka1[výsledný čas],1))</f>
        <v>15</v>
      </c>
      <c r="R44" s="32"/>
    </row>
    <row r="45" spans="1:18" x14ac:dyDescent="0.35">
      <c r="A45" s="36">
        <v>33</v>
      </c>
      <c r="B45" t="s">
        <v>358</v>
      </c>
      <c r="C45" t="s">
        <v>359</v>
      </c>
      <c r="D45">
        <v>1972</v>
      </c>
      <c r="E45" t="s">
        <v>360</v>
      </c>
      <c r="F45" s="34" t="s">
        <v>16</v>
      </c>
      <c r="G45" s="10">
        <v>3.7037037037037034E-3</v>
      </c>
      <c r="H45" s="10">
        <f>VLOOKUP(Tabulka1[[#This Row],[startovní číslo]],Tabulka13[],5,0)+$P$1</f>
        <v>1.3865740740740739E-2</v>
      </c>
      <c r="I45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1.0162037037037035E-2</v>
      </c>
      <c r="J45" s="12" t="str">
        <f>IF(Tabulka1[[#This Row],[Pohlaví M/Z]]="Z",VLOOKUP(Tabulka1[[#This Row],[Ročník]],Tabulka3[],2,0),VLOOKUP(Tabulka1[[#This Row],[Ročník]],Tabulka3[],3,0))</f>
        <v>M40</v>
      </c>
      <c r="K45" s="8">
        <f>IF(Tabulka1[[#This Row],[výsledný čas]]="","",COUNTIFS(Tabulka1[Kategorie],Tabulka1[[#This Row],[Kategorie]],Tabulka1[výsledný čas],"&lt;"&amp;Tabulka1[[#This Row],[výsledný čas]],Tabulka1[výsledný čas],"&lt;&gt;")+1)</f>
        <v>6</v>
      </c>
      <c r="L45" s="8">
        <f>IF(Tabulka1[[#This Row],[výsledný čas]]="","",COUNTIFS(Tabulka1[Pohlaví M/Z],Tabulka1[[#This Row],[Pohlaví M/Z]],Tabulka1[výsledný čas],"&lt;"&amp;Tabulka1[[#This Row],[výsledný čas]],Tabulka1[výsledný čas],"&lt;&gt;")+1)</f>
        <v>15</v>
      </c>
      <c r="M45" s="8">
        <f>IF(ISERROR(RANK(Tabulka1[[#This Row],[výsledný čas]],Tabulka1[výsledný čas],1)),"",RANK(Tabulka1[[#This Row],[výsledný čas]],Tabulka1[výsledný čas],1))</f>
        <v>16</v>
      </c>
      <c r="R45" s="32"/>
    </row>
    <row r="46" spans="1:18" x14ac:dyDescent="0.35">
      <c r="A46" s="36">
        <v>59</v>
      </c>
      <c r="B46" t="s">
        <v>355</v>
      </c>
      <c r="C46" t="s">
        <v>356</v>
      </c>
      <c r="D46">
        <v>1976</v>
      </c>
      <c r="E46" t="s">
        <v>357</v>
      </c>
      <c r="F46" s="34" t="s">
        <v>16</v>
      </c>
      <c r="G46" s="27">
        <v>6.7129629629629622E-3</v>
      </c>
      <c r="H46" s="10">
        <f>VLOOKUP(Tabulka1[[#This Row],[startovní číslo]],Tabulka13[],5,0)+$P$1</f>
        <v>1.7280092592592593E-2</v>
      </c>
      <c r="I46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1.0567129629629631E-2</v>
      </c>
      <c r="J46" s="12" t="str">
        <f>IF(Tabulka1[[#This Row],[Pohlaví M/Z]]="Z",VLOOKUP(Tabulka1[[#This Row],[Ročník]],Tabulka3[],2,0),VLOOKUP(Tabulka1[[#This Row],[Ročník]],Tabulka3[],3,0))</f>
        <v>M40</v>
      </c>
      <c r="K46" s="8">
        <f>IF(Tabulka1[[#This Row],[výsledný čas]]="","",COUNTIFS(Tabulka1[Kategorie],Tabulka1[[#This Row],[Kategorie]],Tabulka1[výsledný čas],"&lt;"&amp;Tabulka1[[#This Row],[výsledný čas]],Tabulka1[výsledný čas],"&lt;&gt;")+1)</f>
        <v>7</v>
      </c>
      <c r="L46" s="8">
        <f>IF(Tabulka1[[#This Row],[výsledný čas]]="","",COUNTIFS(Tabulka1[Pohlaví M/Z],Tabulka1[[#This Row],[Pohlaví M/Z]],Tabulka1[výsledný čas],"&lt;"&amp;Tabulka1[[#This Row],[výsledný čas]],Tabulka1[výsledný čas],"&lt;&gt;")+1)</f>
        <v>21</v>
      </c>
      <c r="M46" s="8">
        <f>IF(ISERROR(RANK(Tabulka1[[#This Row],[výsledný čas]],Tabulka1[výsledný čas],1)),"",RANK(Tabulka1[[#This Row],[výsledný čas]],Tabulka1[výsledný čas],1))</f>
        <v>22</v>
      </c>
      <c r="R46" s="32"/>
    </row>
    <row r="47" spans="1:18" x14ac:dyDescent="0.35">
      <c r="A47" s="36">
        <v>127</v>
      </c>
      <c r="B47" t="s">
        <v>362</v>
      </c>
      <c r="C47" t="s">
        <v>14</v>
      </c>
      <c r="D47">
        <v>1975</v>
      </c>
      <c r="E47" t="s">
        <v>363</v>
      </c>
      <c r="F47" s="34" t="s">
        <v>16</v>
      </c>
      <c r="G47" s="38">
        <v>1.4467592592592591E-2</v>
      </c>
      <c r="H47" s="10">
        <f>VLOOKUP(Tabulka1[[#This Row],[startovní číslo]],Tabulka13[],5,0)+$P$1</f>
        <v>2.521990740740741E-2</v>
      </c>
      <c r="I47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1.0752314814814819E-2</v>
      </c>
      <c r="J47" s="12" t="str">
        <f>IF(Tabulka1[[#This Row],[Pohlaví M/Z]]="Z",VLOOKUP(Tabulka1[[#This Row],[Ročník]],Tabulka3[],2,0),VLOOKUP(Tabulka1[[#This Row],[Ročník]],Tabulka3[],3,0))</f>
        <v>M40</v>
      </c>
      <c r="K47" s="8">
        <f>IF(Tabulka1[[#This Row],[výsledný čas]]="","",COUNTIFS(Tabulka1[Kategorie],Tabulka1[[#This Row],[Kategorie]],Tabulka1[výsledný čas],"&lt;"&amp;Tabulka1[[#This Row],[výsledný čas]],Tabulka1[výsledný čas],"&lt;&gt;")+1)</f>
        <v>8</v>
      </c>
      <c r="L47" s="8">
        <f>IF(Tabulka1[[#This Row],[výsledný čas]]="","",COUNTIFS(Tabulka1[Pohlaví M/Z],Tabulka1[[#This Row],[Pohlaví M/Z]],Tabulka1[výsledný čas],"&lt;"&amp;Tabulka1[[#This Row],[výsledný čas]],Tabulka1[výsledný čas],"&lt;&gt;")+1)</f>
        <v>26</v>
      </c>
      <c r="M47" s="8">
        <f>IF(ISERROR(RANK(Tabulka1[[#This Row],[výsledný čas]],Tabulka1[výsledný čas],1)),"",RANK(Tabulka1[[#This Row],[výsledný čas]],Tabulka1[výsledný čas],1))</f>
        <v>28</v>
      </c>
      <c r="R47" s="32"/>
    </row>
    <row r="48" spans="1:18" x14ac:dyDescent="0.35">
      <c r="A48" s="37">
        <v>22</v>
      </c>
      <c r="B48" s="9" t="s">
        <v>414</v>
      </c>
      <c r="C48" t="s">
        <v>49</v>
      </c>
      <c r="D48" s="8">
        <v>1978</v>
      </c>
      <c r="E48" s="9" t="s">
        <v>415</v>
      </c>
      <c r="F48" s="12" t="s">
        <v>16</v>
      </c>
      <c r="G48" s="27">
        <v>2.4305555555555552E-3</v>
      </c>
      <c r="H48" s="10">
        <f>VLOOKUP(Tabulka1[[#This Row],[startovní číslo]],Tabulka13[],5,0)+$P$1</f>
        <v>1.329861111111111E-2</v>
      </c>
      <c r="I48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1.0868055555555554E-2</v>
      </c>
      <c r="J48" s="12" t="str">
        <f>IF(Tabulka1[[#This Row],[Pohlaví M/Z]]="Z",VLOOKUP(Tabulka1[[#This Row],[Ročník]],Tabulka3[],2,0),VLOOKUP(Tabulka1[[#This Row],[Ročník]],Tabulka3[],3,0))</f>
        <v>M40</v>
      </c>
      <c r="K48" s="8">
        <f>IF(Tabulka1[[#This Row],[výsledný čas]]="","",COUNTIFS(Tabulka1[Kategorie],Tabulka1[[#This Row],[Kategorie]],Tabulka1[výsledný čas],"&lt;"&amp;Tabulka1[[#This Row],[výsledný čas]],Tabulka1[výsledný čas],"&lt;&gt;")+1)</f>
        <v>9</v>
      </c>
      <c r="L48" s="8">
        <f>IF(Tabulka1[[#This Row],[výsledný čas]]="","",COUNTIFS(Tabulka1[Pohlaví M/Z],Tabulka1[[#This Row],[Pohlaví M/Z]],Tabulka1[výsledný čas],"&lt;"&amp;Tabulka1[[#This Row],[výsledný čas]],Tabulka1[výsledný čas],"&lt;&gt;")+1)</f>
        <v>27</v>
      </c>
      <c r="M48" s="8">
        <f>IF(ISERROR(RANK(Tabulka1[[#This Row],[výsledný čas]],Tabulka1[výsledný čas],1)),"",RANK(Tabulka1[[#This Row],[výsledný čas]],Tabulka1[výsledný čas],1))</f>
        <v>30</v>
      </c>
      <c r="R48" s="32"/>
    </row>
    <row r="49" spans="1:18" x14ac:dyDescent="0.35">
      <c r="A49" s="37">
        <v>117</v>
      </c>
      <c r="B49" s="9" t="s">
        <v>154</v>
      </c>
      <c r="C49" t="s">
        <v>155</v>
      </c>
      <c r="D49" s="8">
        <v>1980</v>
      </c>
      <c r="E49" s="9" t="s">
        <v>402</v>
      </c>
      <c r="F49" s="12" t="s">
        <v>16</v>
      </c>
      <c r="G49" s="38">
        <v>1.3310185185185184E-2</v>
      </c>
      <c r="H49" s="10">
        <f>VLOOKUP(Tabulka1[[#This Row],[startovní číslo]],Tabulka13[],5,0)+$P$1</f>
        <v>2.4305555555555556E-2</v>
      </c>
      <c r="I49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1.0995370370370372E-2</v>
      </c>
      <c r="J49" s="12" t="str">
        <f>IF(Tabulka1[[#This Row],[Pohlaví M/Z]]="Z",VLOOKUP(Tabulka1[[#This Row],[Ročník]],Tabulka3[],2,0),VLOOKUP(Tabulka1[[#This Row],[Ročník]],Tabulka3[],3,0))</f>
        <v>M40</v>
      </c>
      <c r="K49" s="8">
        <f>IF(Tabulka1[[#This Row],[výsledný čas]]="","",COUNTIFS(Tabulka1[Kategorie],Tabulka1[[#This Row],[Kategorie]],Tabulka1[výsledný čas],"&lt;"&amp;Tabulka1[[#This Row],[výsledný čas]],Tabulka1[výsledný čas],"&lt;&gt;")+1)</f>
        <v>10</v>
      </c>
      <c r="L49" s="8">
        <f>IF(Tabulka1[[#This Row],[výsledný čas]]="","",COUNTIFS(Tabulka1[Pohlaví M/Z],Tabulka1[[#This Row],[Pohlaví M/Z]],Tabulka1[výsledný čas],"&lt;"&amp;Tabulka1[[#This Row],[výsledný čas]],Tabulka1[výsledný čas],"&lt;&gt;")+1)</f>
        <v>30</v>
      </c>
      <c r="M49" s="8">
        <f>IF(ISERROR(RANK(Tabulka1[[#This Row],[výsledný čas]],Tabulka1[výsledný čas],1)),"",RANK(Tabulka1[[#This Row],[výsledný čas]],Tabulka1[výsledný čas],1))</f>
        <v>33</v>
      </c>
      <c r="R49" s="32"/>
    </row>
    <row r="50" spans="1:18" x14ac:dyDescent="0.35">
      <c r="A50" s="37">
        <v>46</v>
      </c>
      <c r="B50" s="9" t="s">
        <v>54</v>
      </c>
      <c r="C50" t="s">
        <v>14</v>
      </c>
      <c r="D50" s="8">
        <v>1975</v>
      </c>
      <c r="E50" s="9"/>
      <c r="F50" s="12" t="s">
        <v>16</v>
      </c>
      <c r="G50" s="27">
        <v>5.208333333333333E-3</v>
      </c>
      <c r="H50" s="10">
        <f>VLOOKUP(Tabulka1[[#This Row],[startovní číslo]],Tabulka13[],5,0)+$P$1</f>
        <v>1.6342592592592593E-2</v>
      </c>
      <c r="I50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1.113425925925926E-2</v>
      </c>
      <c r="J50" s="12" t="str">
        <f>IF(Tabulka1[[#This Row],[Pohlaví M/Z]]="Z",VLOOKUP(Tabulka1[[#This Row],[Ročník]],Tabulka3[],2,0),VLOOKUP(Tabulka1[[#This Row],[Ročník]],Tabulka3[],3,0))</f>
        <v>M40</v>
      </c>
      <c r="K50" s="8">
        <f>IF(Tabulka1[[#This Row],[výsledný čas]]="","",COUNTIFS(Tabulka1[Kategorie],Tabulka1[[#This Row],[Kategorie]],Tabulka1[výsledný čas],"&lt;"&amp;Tabulka1[[#This Row],[výsledný čas]],Tabulka1[výsledný čas],"&lt;&gt;")+1)</f>
        <v>11</v>
      </c>
      <c r="L50" s="8">
        <f>IF(Tabulka1[[#This Row],[výsledný čas]]="","",COUNTIFS(Tabulka1[Pohlaví M/Z],Tabulka1[[#This Row],[Pohlaví M/Z]],Tabulka1[výsledný čas],"&lt;"&amp;Tabulka1[[#This Row],[výsledný čas]],Tabulka1[výsledný čas],"&lt;&gt;")+1)</f>
        <v>35</v>
      </c>
      <c r="M50" s="8">
        <f>IF(ISERROR(RANK(Tabulka1[[#This Row],[výsledný čas]],Tabulka1[výsledný čas],1)),"",RANK(Tabulka1[[#This Row],[výsledný čas]],Tabulka1[výsledný čas],1))</f>
        <v>38</v>
      </c>
      <c r="R50" s="32"/>
    </row>
    <row r="51" spans="1:18" x14ac:dyDescent="0.35">
      <c r="A51" s="37">
        <v>133</v>
      </c>
      <c r="B51" s="9" t="s">
        <v>424</v>
      </c>
      <c r="C51" t="s">
        <v>49</v>
      </c>
      <c r="D51" s="8">
        <v>1972</v>
      </c>
      <c r="E51" s="9" t="s">
        <v>425</v>
      </c>
      <c r="F51" s="12" t="s">
        <v>16</v>
      </c>
      <c r="G51" s="38">
        <v>1.5162037037037036E-2</v>
      </c>
      <c r="H51" s="10">
        <f>VLOOKUP(Tabulka1[[#This Row],[startovní číslo]],Tabulka13[],5,0)+$P$1</f>
        <v>2.6331018518518517E-2</v>
      </c>
      <c r="I51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1.1168981481481481E-2</v>
      </c>
      <c r="J51" s="12" t="str">
        <f>IF(Tabulka1[[#This Row],[Pohlaví M/Z]]="Z",VLOOKUP(Tabulka1[[#This Row],[Ročník]],Tabulka3[],2,0),VLOOKUP(Tabulka1[[#This Row],[Ročník]],Tabulka3[],3,0))</f>
        <v>M40</v>
      </c>
      <c r="K51" s="8">
        <f>IF(Tabulka1[[#This Row],[výsledný čas]]="","",COUNTIFS(Tabulka1[Kategorie],Tabulka1[[#This Row],[Kategorie]],Tabulka1[výsledný čas],"&lt;"&amp;Tabulka1[[#This Row],[výsledný čas]],Tabulka1[výsledný čas],"&lt;&gt;")+1)</f>
        <v>12</v>
      </c>
      <c r="L51" s="8">
        <f>IF(Tabulka1[[#This Row],[výsledný čas]]="","",COUNTIFS(Tabulka1[Pohlaví M/Z],Tabulka1[[#This Row],[Pohlaví M/Z]],Tabulka1[výsledný čas],"&lt;"&amp;Tabulka1[[#This Row],[výsledný čas]],Tabulka1[výsledný čas],"&lt;&gt;")+1)</f>
        <v>36</v>
      </c>
      <c r="M51" s="8">
        <f>IF(ISERROR(RANK(Tabulka1[[#This Row],[výsledný čas]],Tabulka1[výsledný čas],1)),"",RANK(Tabulka1[[#This Row],[výsledný čas]],Tabulka1[výsledný čas],1))</f>
        <v>39</v>
      </c>
      <c r="R51" s="32"/>
    </row>
    <row r="52" spans="1:18" x14ac:dyDescent="0.35">
      <c r="A52" s="36">
        <v>10</v>
      </c>
      <c r="B52" t="s">
        <v>69</v>
      </c>
      <c r="C52" t="s">
        <v>70</v>
      </c>
      <c r="D52">
        <v>1971</v>
      </c>
      <c r="E52" t="s">
        <v>71</v>
      </c>
      <c r="F52" s="34" t="s">
        <v>16</v>
      </c>
      <c r="G52" s="27">
        <v>1.0416666666666667E-3</v>
      </c>
      <c r="H52" s="10">
        <f>VLOOKUP(Tabulka1[[#This Row],[startovní číslo]],Tabulka13[],5,0)+$P$1</f>
        <v>1.2361111111111113E-2</v>
      </c>
      <c r="I52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1.1319444444444446E-2</v>
      </c>
      <c r="J52" s="12" t="str">
        <f>IF(Tabulka1[[#This Row],[Pohlaví M/Z]]="Z",VLOOKUP(Tabulka1[[#This Row],[Ročník]],Tabulka3[],2,0),VLOOKUP(Tabulka1[[#This Row],[Ročník]],Tabulka3[],3,0))</f>
        <v>M40</v>
      </c>
      <c r="K52" s="8">
        <f>IF(Tabulka1[[#This Row],[výsledný čas]]="","",COUNTIFS(Tabulka1[Kategorie],Tabulka1[[#This Row],[Kategorie]],Tabulka1[výsledný čas],"&lt;"&amp;Tabulka1[[#This Row],[výsledný čas]],Tabulka1[výsledný čas],"&lt;&gt;")+1)</f>
        <v>13</v>
      </c>
      <c r="L52" s="8">
        <f>IF(Tabulka1[[#This Row],[výsledný čas]]="","",COUNTIFS(Tabulka1[Pohlaví M/Z],Tabulka1[[#This Row],[Pohlaví M/Z]],Tabulka1[výsledný čas],"&lt;"&amp;Tabulka1[[#This Row],[výsledný čas]],Tabulka1[výsledný čas],"&lt;&gt;")+1)</f>
        <v>41</v>
      </c>
      <c r="M52" s="8">
        <f>IF(ISERROR(RANK(Tabulka1[[#This Row],[výsledný čas]],Tabulka1[výsledný čas],1)),"",RANK(Tabulka1[[#This Row],[výsledný čas]],Tabulka1[výsledný čas],1))</f>
        <v>44</v>
      </c>
      <c r="R52" s="32"/>
    </row>
    <row r="53" spans="1:18" x14ac:dyDescent="0.35">
      <c r="A53" s="36">
        <v>82</v>
      </c>
      <c r="B53" t="s">
        <v>361</v>
      </c>
      <c r="C53" t="s">
        <v>35</v>
      </c>
      <c r="D53">
        <v>1979</v>
      </c>
      <c r="E53" t="s">
        <v>79</v>
      </c>
      <c r="F53" s="34" t="s">
        <v>16</v>
      </c>
      <c r="G53" s="38">
        <v>9.2592592592592587E-3</v>
      </c>
      <c r="H53" s="10">
        <f>VLOOKUP(Tabulka1[[#This Row],[startovní číslo]],Tabulka13[],5,0)+$P$1</f>
        <v>2.0787037037037038E-2</v>
      </c>
      <c r="I53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1.1527777777777779E-2</v>
      </c>
      <c r="J53" s="12" t="str">
        <f>IF(Tabulka1[[#This Row],[Pohlaví M/Z]]="Z",VLOOKUP(Tabulka1[[#This Row],[Ročník]],Tabulka3[],2,0),VLOOKUP(Tabulka1[[#This Row],[Ročník]],Tabulka3[],3,0))</f>
        <v>M40</v>
      </c>
      <c r="K53" s="8">
        <f>IF(Tabulka1[[#This Row],[výsledný čas]]="","",COUNTIFS(Tabulka1[Kategorie],Tabulka1[[#This Row],[Kategorie]],Tabulka1[výsledný čas],"&lt;"&amp;Tabulka1[[#This Row],[výsledný čas]],Tabulka1[výsledný čas],"&lt;&gt;")+1)</f>
        <v>14</v>
      </c>
      <c r="L53" s="8">
        <f>IF(Tabulka1[[#This Row],[výsledný čas]]="","",COUNTIFS(Tabulka1[Pohlaví M/Z],Tabulka1[[#This Row],[Pohlaví M/Z]],Tabulka1[výsledný čas],"&lt;"&amp;Tabulka1[[#This Row],[výsledný čas]],Tabulka1[výsledný čas],"&lt;&gt;")+1)</f>
        <v>46</v>
      </c>
      <c r="M53" s="8">
        <f>IF(ISERROR(RANK(Tabulka1[[#This Row],[výsledný čas]],Tabulka1[výsledný čas],1)),"",RANK(Tabulka1[[#This Row],[výsledný čas]],Tabulka1[výsledný čas],1))</f>
        <v>49</v>
      </c>
      <c r="R53" s="32"/>
    </row>
    <row r="54" spans="1:18" x14ac:dyDescent="0.35">
      <c r="A54" s="37">
        <v>110</v>
      </c>
      <c r="B54" s="9" t="s">
        <v>420</v>
      </c>
      <c r="C54" t="s">
        <v>35</v>
      </c>
      <c r="D54" s="8">
        <v>1976</v>
      </c>
      <c r="E54" s="9" t="s">
        <v>160</v>
      </c>
      <c r="F54" s="12" t="s">
        <v>16</v>
      </c>
      <c r="G54" s="38">
        <v>1.2499999999999999E-2</v>
      </c>
      <c r="H54" s="10">
        <f>VLOOKUP(Tabulka1[[#This Row],[startovní číslo]],Tabulka13[],5,0)+$P$1</f>
        <v>2.4745370370370372E-2</v>
      </c>
      <c r="I54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1.2245370370370373E-2</v>
      </c>
      <c r="J54" s="12" t="str">
        <f>IF(Tabulka1[[#This Row],[Pohlaví M/Z]]="Z",VLOOKUP(Tabulka1[[#This Row],[Ročník]],Tabulka3[],2,0),VLOOKUP(Tabulka1[[#This Row],[Ročník]],Tabulka3[],3,0))</f>
        <v>M40</v>
      </c>
      <c r="K54" s="8">
        <f>IF(Tabulka1[[#This Row],[výsledný čas]]="","",COUNTIFS(Tabulka1[Kategorie],Tabulka1[[#This Row],[Kategorie]],Tabulka1[výsledný čas],"&lt;"&amp;Tabulka1[[#This Row],[výsledný čas]],Tabulka1[výsledný čas],"&lt;&gt;")+1)</f>
        <v>15</v>
      </c>
      <c r="L54" s="8">
        <f>IF(Tabulka1[[#This Row],[výsledný čas]]="","",COUNTIFS(Tabulka1[Pohlaví M/Z],Tabulka1[[#This Row],[Pohlaví M/Z]],Tabulka1[výsledný čas],"&lt;"&amp;Tabulka1[[#This Row],[výsledný čas]],Tabulka1[výsledný čas],"&lt;&gt;")+1)</f>
        <v>57</v>
      </c>
      <c r="M54" s="8">
        <f>IF(ISERROR(RANK(Tabulka1[[#This Row],[výsledný čas]],Tabulka1[výsledný čas],1)),"",RANK(Tabulka1[[#This Row],[výsledný čas]],Tabulka1[výsledný čas],1))</f>
        <v>61</v>
      </c>
      <c r="R54" s="32"/>
    </row>
    <row r="55" spans="1:18" x14ac:dyDescent="0.35">
      <c r="A55" s="37">
        <v>109</v>
      </c>
      <c r="B55" s="9" t="s">
        <v>166</v>
      </c>
      <c r="C55" t="s">
        <v>76</v>
      </c>
      <c r="D55" s="8">
        <v>1971</v>
      </c>
      <c r="E55" s="9" t="s">
        <v>419</v>
      </c>
      <c r="F55" s="12" t="s">
        <v>16</v>
      </c>
      <c r="G55" s="38">
        <v>1.2384259259259258E-2</v>
      </c>
      <c r="H55" s="10">
        <f>VLOOKUP(Tabulka1[[#This Row],[startovní číslo]],Tabulka13[],5,0)+$P$1</f>
        <v>2.4699074074074078E-2</v>
      </c>
      <c r="I55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1.231481481481482E-2</v>
      </c>
      <c r="J55" s="12" t="str">
        <f>IF(Tabulka1[[#This Row],[Pohlaví M/Z]]="Z",VLOOKUP(Tabulka1[[#This Row],[Ročník]],Tabulka3[],2,0),VLOOKUP(Tabulka1[[#This Row],[Ročník]],Tabulka3[],3,0))</f>
        <v>M40</v>
      </c>
      <c r="K55" s="8">
        <f>IF(Tabulka1[[#This Row],[výsledný čas]]="","",COUNTIFS(Tabulka1[Kategorie],Tabulka1[[#This Row],[Kategorie]],Tabulka1[výsledný čas],"&lt;"&amp;Tabulka1[[#This Row],[výsledný čas]],Tabulka1[výsledný čas],"&lt;&gt;")+1)</f>
        <v>16</v>
      </c>
      <c r="L55" s="8">
        <f>IF(Tabulka1[[#This Row],[výsledný čas]]="","",COUNTIFS(Tabulka1[Pohlaví M/Z],Tabulka1[[#This Row],[Pohlaví M/Z]],Tabulka1[výsledný čas],"&lt;"&amp;Tabulka1[[#This Row],[výsledný čas]],Tabulka1[výsledný čas],"&lt;&gt;")+1)</f>
        <v>59</v>
      </c>
      <c r="M55" s="8">
        <f>IF(ISERROR(RANK(Tabulka1[[#This Row],[výsledný čas]],Tabulka1[výsledný čas],1)),"",RANK(Tabulka1[[#This Row],[výsledný čas]],Tabulka1[výsledný čas],1))</f>
        <v>63</v>
      </c>
      <c r="R55" s="32"/>
    </row>
    <row r="56" spans="1:18" x14ac:dyDescent="0.35">
      <c r="A56" s="37">
        <v>119</v>
      </c>
      <c r="B56" s="9" t="s">
        <v>421</v>
      </c>
      <c r="C56" t="s">
        <v>164</v>
      </c>
      <c r="D56" s="8">
        <v>1979</v>
      </c>
      <c r="E56" s="9" t="s">
        <v>402</v>
      </c>
      <c r="F56" s="12" t="s">
        <v>16</v>
      </c>
      <c r="G56" s="38">
        <v>1.3541666666666665E-2</v>
      </c>
      <c r="H56" s="10">
        <f>VLOOKUP(Tabulka1[[#This Row],[startovní číslo]],Tabulka13[],5,0)+$P$1</f>
        <v>2.614583333333333E-2</v>
      </c>
      <c r="I56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1.2604166666666665E-2</v>
      </c>
      <c r="J56" s="12" t="str">
        <f>IF(Tabulka1[[#This Row],[Pohlaví M/Z]]="Z",VLOOKUP(Tabulka1[[#This Row],[Ročník]],Tabulka3[],2,0),VLOOKUP(Tabulka1[[#This Row],[Ročník]],Tabulka3[],3,0))</f>
        <v>M40</v>
      </c>
      <c r="K56" s="8">
        <f>IF(Tabulka1[[#This Row],[výsledný čas]]="","",COUNTIFS(Tabulka1[Kategorie],Tabulka1[[#This Row],[Kategorie]],Tabulka1[výsledný čas],"&lt;"&amp;Tabulka1[[#This Row],[výsledný čas]],Tabulka1[výsledný čas],"&lt;&gt;")+1)</f>
        <v>17</v>
      </c>
      <c r="L56" s="8">
        <f>IF(Tabulka1[[#This Row],[výsledný čas]]="","",COUNTIFS(Tabulka1[Pohlaví M/Z],Tabulka1[[#This Row],[Pohlaví M/Z]],Tabulka1[výsledný čas],"&lt;"&amp;Tabulka1[[#This Row],[výsledný čas]],Tabulka1[výsledný čas],"&lt;&gt;")+1)</f>
        <v>64</v>
      </c>
      <c r="M56" s="8">
        <f>IF(ISERROR(RANK(Tabulka1[[#This Row],[výsledný čas]],Tabulka1[výsledný čas],1)),"",RANK(Tabulka1[[#This Row],[výsledný čas]],Tabulka1[výsledný čas],1))</f>
        <v>70</v>
      </c>
      <c r="R56" s="32"/>
    </row>
    <row r="57" spans="1:18" x14ac:dyDescent="0.35">
      <c r="A57" s="36">
        <v>44</v>
      </c>
      <c r="B57" t="s">
        <v>188</v>
      </c>
      <c r="C57" t="s">
        <v>85</v>
      </c>
      <c r="D57">
        <v>1975</v>
      </c>
      <c r="E57" t="s">
        <v>97</v>
      </c>
      <c r="F57" s="34" t="s">
        <v>16</v>
      </c>
      <c r="G57" s="27">
        <v>4.9768518518518512E-3</v>
      </c>
      <c r="H57" s="10">
        <f>VLOOKUP(Tabulka1[[#This Row],[startovní číslo]],Tabulka13[],5,0)+$P$1</f>
        <v>1.8148148148148146E-2</v>
      </c>
      <c r="I57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1.3171296296296296E-2</v>
      </c>
      <c r="J57" s="12" t="str">
        <f>IF(Tabulka1[[#This Row],[Pohlaví M/Z]]="Z",VLOOKUP(Tabulka1[[#This Row],[Ročník]],Tabulka3[],2,0),VLOOKUP(Tabulka1[[#This Row],[Ročník]],Tabulka3[],3,0))</f>
        <v>M40</v>
      </c>
      <c r="K57" s="8">
        <f>IF(Tabulka1[[#This Row],[výsledný čas]]="","",COUNTIFS(Tabulka1[Kategorie],Tabulka1[[#This Row],[Kategorie]],Tabulka1[výsledný čas],"&lt;"&amp;Tabulka1[[#This Row],[výsledný čas]],Tabulka1[výsledný čas],"&lt;&gt;")+1)</f>
        <v>18</v>
      </c>
      <c r="L57" s="8">
        <f>IF(Tabulka1[[#This Row],[výsledný čas]]="","",COUNTIFS(Tabulka1[Pohlaví M/Z],Tabulka1[[#This Row],[Pohlaví M/Z]],Tabulka1[výsledný čas],"&lt;"&amp;Tabulka1[[#This Row],[výsledný čas]],Tabulka1[výsledný čas],"&lt;&gt;")+1)</f>
        <v>72</v>
      </c>
      <c r="M57" s="8">
        <f>IF(ISERROR(RANK(Tabulka1[[#This Row],[výsledný čas]],Tabulka1[výsledný čas],1)),"",RANK(Tabulka1[[#This Row],[výsledný čas]],Tabulka1[výsledný čas],1))</f>
        <v>79</v>
      </c>
      <c r="R57" s="32"/>
    </row>
    <row r="58" spans="1:18" x14ac:dyDescent="0.35">
      <c r="A58" s="36">
        <v>12</v>
      </c>
      <c r="B58" t="s">
        <v>156</v>
      </c>
      <c r="C58" t="s">
        <v>157</v>
      </c>
      <c r="D58">
        <v>1980</v>
      </c>
      <c r="E58" t="s">
        <v>158</v>
      </c>
      <c r="F58" s="34" t="s">
        <v>16</v>
      </c>
      <c r="G58" s="27">
        <v>1.273148148148148E-3</v>
      </c>
      <c r="H58" s="10">
        <f>VLOOKUP(Tabulka1[[#This Row],[startovní číslo]],Tabulka13[],5,0)+$P$1</f>
        <v>1.7210648148148149E-2</v>
      </c>
      <c r="I58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1.59375E-2</v>
      </c>
      <c r="J58" s="12" t="str">
        <f>IF(Tabulka1[[#This Row],[Pohlaví M/Z]]="Z",VLOOKUP(Tabulka1[[#This Row],[Ročník]],Tabulka3[],2,0),VLOOKUP(Tabulka1[[#This Row],[Ročník]],Tabulka3[],3,0))</f>
        <v>M40</v>
      </c>
      <c r="K58" s="8">
        <f>IF(Tabulka1[[#This Row],[výsledný čas]]="","",COUNTIFS(Tabulka1[Kategorie],Tabulka1[[#This Row],[Kategorie]],Tabulka1[výsledný čas],"&lt;"&amp;Tabulka1[[#This Row],[výsledný čas]],Tabulka1[výsledný čas],"&lt;&gt;")+1)</f>
        <v>19</v>
      </c>
      <c r="L58" s="8">
        <f>IF(Tabulka1[[#This Row],[výsledný čas]]="","",COUNTIFS(Tabulka1[Pohlaví M/Z],Tabulka1[[#This Row],[Pohlaví M/Z]],Tabulka1[výsledný čas],"&lt;"&amp;Tabulka1[[#This Row],[výsledný čas]],Tabulka1[výsledný čas],"&lt;&gt;")+1)</f>
        <v>86</v>
      </c>
      <c r="M58" s="8">
        <f>IF(ISERROR(RANK(Tabulka1[[#This Row],[výsledný čas]],Tabulka1[výsledný čas],1)),"",RANK(Tabulka1[[#This Row],[výsledný čas]],Tabulka1[výsledný čas],1))</f>
        <v>109</v>
      </c>
      <c r="R58" s="32"/>
    </row>
    <row r="59" spans="1:18" x14ac:dyDescent="0.35">
      <c r="A59" s="37">
        <v>60</v>
      </c>
      <c r="B59" s="9" t="s">
        <v>253</v>
      </c>
      <c r="C59" t="s">
        <v>256</v>
      </c>
      <c r="D59" s="8">
        <v>1975</v>
      </c>
      <c r="E59" s="9" t="s">
        <v>257</v>
      </c>
      <c r="F59" s="12" t="s">
        <v>16</v>
      </c>
      <c r="G59" s="27">
        <v>6.8287037037037032E-3</v>
      </c>
      <c r="H59" s="10">
        <f>VLOOKUP(Tabulka1[[#This Row],[startovní číslo]],Tabulka13[],5,0)+$P$1</f>
        <v>2.4201388888888887E-2</v>
      </c>
      <c r="I59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1.7372685185185185E-2</v>
      </c>
      <c r="J59" s="12" t="str">
        <f>IF(Tabulka1[[#This Row],[Pohlaví M/Z]]="Z",VLOOKUP(Tabulka1[[#This Row],[Ročník]],Tabulka3[],2,0),VLOOKUP(Tabulka1[[#This Row],[Ročník]],Tabulka3[],3,0))</f>
        <v>M40</v>
      </c>
      <c r="K59" s="8">
        <f>IF(Tabulka1[[#This Row],[výsledný čas]]="","",COUNTIFS(Tabulka1[Kategorie],Tabulka1[[#This Row],[Kategorie]],Tabulka1[výsledný čas],"&lt;"&amp;Tabulka1[[#This Row],[výsledný čas]],Tabulka1[výsledný čas],"&lt;&gt;")+1)</f>
        <v>20</v>
      </c>
      <c r="L59" s="8">
        <f>IF(Tabulka1[[#This Row],[výsledný čas]]="","",COUNTIFS(Tabulka1[Pohlaví M/Z],Tabulka1[[#This Row],[Pohlaví M/Z]],Tabulka1[výsledný čas],"&lt;"&amp;Tabulka1[[#This Row],[výsledný čas]],Tabulka1[výsledný čas],"&lt;&gt;")+1)</f>
        <v>90</v>
      </c>
      <c r="M59" s="8">
        <f>IF(ISERROR(RANK(Tabulka1[[#This Row],[výsledný čas]],Tabulka1[výsledný čas],1)),"",RANK(Tabulka1[[#This Row],[výsledný čas]],Tabulka1[výsledný čas],1))</f>
        <v>114</v>
      </c>
      <c r="R59" s="32"/>
    </row>
    <row r="60" spans="1:18" x14ac:dyDescent="0.35">
      <c r="A60" s="37">
        <v>102</v>
      </c>
      <c r="B60" s="9" t="s">
        <v>416</v>
      </c>
      <c r="C60" t="s">
        <v>417</v>
      </c>
      <c r="D60" s="8">
        <v>1974</v>
      </c>
      <c r="E60" s="9" t="s">
        <v>418</v>
      </c>
      <c r="F60" s="12" t="s">
        <v>16</v>
      </c>
      <c r="G60" s="38">
        <v>1.1574074074074073E-2</v>
      </c>
      <c r="H60" s="10">
        <f>VLOOKUP(Tabulka1[[#This Row],[startovní číslo]],Tabulka13[],5,0)+$P$1</f>
        <v>3.3240740740740744E-2</v>
      </c>
      <c r="I60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2.1666666666666671E-2</v>
      </c>
      <c r="J60" s="12" t="str">
        <f>IF(Tabulka1[[#This Row],[Pohlaví M/Z]]="Z",VLOOKUP(Tabulka1[[#This Row],[Ročník]],Tabulka3[],2,0),VLOOKUP(Tabulka1[[#This Row],[Ročník]],Tabulka3[],3,0))</f>
        <v>M40</v>
      </c>
      <c r="K60" s="8">
        <f>IF(Tabulka1[[#This Row],[výsledný čas]]="","",COUNTIFS(Tabulka1[Kategorie],Tabulka1[[#This Row],[Kategorie]],Tabulka1[výsledný čas],"&lt;"&amp;Tabulka1[[#This Row],[výsledný čas]],Tabulka1[výsledný čas],"&lt;&gt;")+1)</f>
        <v>21</v>
      </c>
      <c r="L60" s="8">
        <f>IF(Tabulka1[[#This Row],[výsledný čas]]="","",COUNTIFS(Tabulka1[Pohlaví M/Z],Tabulka1[[#This Row],[Pohlaví M/Z]],Tabulka1[výsledný čas],"&lt;"&amp;Tabulka1[[#This Row],[výsledný čas]],Tabulka1[výsledný čas],"&lt;&gt;")+1)</f>
        <v>103</v>
      </c>
      <c r="M60" s="8">
        <f>IF(ISERROR(RANK(Tabulka1[[#This Row],[výsledný čas]],Tabulka1[výsledný čas],1)),"",RANK(Tabulka1[[#This Row],[výsledný čas]],Tabulka1[výsledný čas],1))</f>
        <v>129</v>
      </c>
      <c r="R60" s="32"/>
    </row>
    <row r="61" spans="1:18" ht="18.5" x14ac:dyDescent="0.45">
      <c r="A61" s="37"/>
      <c r="B61" s="42" t="s">
        <v>467</v>
      </c>
      <c r="D61" s="8"/>
      <c r="E61" s="9"/>
      <c r="F61" s="12"/>
      <c r="G61" s="38"/>
      <c r="H61" s="10"/>
      <c r="I61" s="11"/>
      <c r="J61" s="12"/>
      <c r="K61" s="8" t="str">
        <f>IF(Tabulka1[[#This Row],[výsledný čas]]="","",COUNTIFS(Tabulka1[Kategorie],Tabulka1[[#This Row],[Kategorie]],Tabulka1[výsledný čas],"&lt;"&amp;Tabulka1[[#This Row],[výsledný čas]],Tabulka1[výsledný čas],"&lt;&gt;")+1)</f>
        <v/>
      </c>
      <c r="L61" s="8" t="str">
        <f>IF(Tabulka1[[#This Row],[výsledný čas]]="","",COUNTIFS(Tabulka1[Pohlaví M/Z],Tabulka1[[#This Row],[Pohlaví M/Z]],Tabulka1[výsledný čas],"&lt;"&amp;Tabulka1[[#This Row],[výsledný čas]],Tabulka1[výsledný čas],"&lt;&gt;")+1)</f>
        <v/>
      </c>
      <c r="M61" s="8" t="str">
        <f>IF(ISERROR(RANK(Tabulka1[[#This Row],[výsledný čas]],Tabulka1[výsledný čas],1)),"",RANK(Tabulka1[[#This Row],[výsledný čas]],Tabulka1[výsledný čas],1))</f>
        <v/>
      </c>
      <c r="R61" s="32"/>
    </row>
    <row r="62" spans="1:18" x14ac:dyDescent="0.35">
      <c r="A62" s="36">
        <v>68</v>
      </c>
      <c r="B62" t="s">
        <v>373</v>
      </c>
      <c r="C62" t="s">
        <v>14</v>
      </c>
      <c r="D62">
        <v>1970</v>
      </c>
      <c r="E62" t="s">
        <v>374</v>
      </c>
      <c r="F62" s="34" t="s">
        <v>16</v>
      </c>
      <c r="G62" s="38">
        <v>7.6388888888888878E-3</v>
      </c>
      <c r="H62" s="10">
        <f>VLOOKUP(Tabulka1[[#This Row],[startovní číslo]],Tabulka13[],5,0)+$P$1</f>
        <v>1.8032407407407407E-2</v>
      </c>
      <c r="I62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1.0393518518518519E-2</v>
      </c>
      <c r="J62" s="12" t="str">
        <f>IF(Tabulka1[[#This Row],[Pohlaví M/Z]]="Z",VLOOKUP(Tabulka1[[#This Row],[Ročník]],Tabulka3[],2,0),VLOOKUP(Tabulka1[[#This Row],[Ročník]],Tabulka3[],3,0))</f>
        <v>M50</v>
      </c>
      <c r="K62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L62" s="8">
        <f>IF(Tabulka1[[#This Row],[výsledný čas]]="","",COUNTIFS(Tabulka1[Pohlaví M/Z],Tabulka1[[#This Row],[Pohlaví M/Z]],Tabulka1[výsledný čas],"&lt;"&amp;Tabulka1[[#This Row],[výsledný čas]],Tabulka1[výsledný čas],"&lt;&gt;")+1)</f>
        <v>18</v>
      </c>
      <c r="M62" s="8">
        <f>IF(ISERROR(RANK(Tabulka1[[#This Row],[výsledný čas]],Tabulka1[výsledný čas],1)),"",RANK(Tabulka1[[#This Row],[výsledný čas]],Tabulka1[výsledný čas],1))</f>
        <v>19</v>
      </c>
      <c r="R62" s="32"/>
    </row>
    <row r="63" spans="1:18" x14ac:dyDescent="0.35">
      <c r="A63" s="36">
        <v>17</v>
      </c>
      <c r="B63" t="s">
        <v>59</v>
      </c>
      <c r="C63" t="s">
        <v>19</v>
      </c>
      <c r="D63">
        <v>1965</v>
      </c>
      <c r="E63" t="s">
        <v>372</v>
      </c>
      <c r="F63" s="34" t="s">
        <v>16</v>
      </c>
      <c r="G63" s="10">
        <v>1.8518518518518517E-3</v>
      </c>
      <c r="H63" s="10">
        <f>VLOOKUP(Tabulka1[[#This Row],[startovní číslo]],Tabulka13[],5,0)+$P$1</f>
        <v>1.2372685185185186E-2</v>
      </c>
      <c r="I63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1.0520833333333335E-2</v>
      </c>
      <c r="J63" s="12" t="str">
        <f>IF(Tabulka1[[#This Row],[Pohlaví M/Z]]="Z",VLOOKUP(Tabulka1[[#This Row],[Ročník]],Tabulka3[],2,0),VLOOKUP(Tabulka1[[#This Row],[Ročník]],Tabulka3[],3,0))</f>
        <v>M50</v>
      </c>
      <c r="K63" s="8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L63" s="8">
        <f>IF(Tabulka1[[#This Row],[výsledný čas]]="","",COUNTIFS(Tabulka1[Pohlaví M/Z],Tabulka1[[#This Row],[Pohlaví M/Z]],Tabulka1[výsledný čas],"&lt;"&amp;Tabulka1[[#This Row],[výsledný čas]],Tabulka1[výsledný čas],"&lt;&gt;")+1)</f>
        <v>20</v>
      </c>
      <c r="M63" s="8">
        <f>IF(ISERROR(RANK(Tabulka1[[#This Row],[výsledný čas]],Tabulka1[výsledný čas],1)),"",RANK(Tabulka1[[#This Row],[výsledný čas]],Tabulka1[výsledný čas],1))</f>
        <v>21</v>
      </c>
      <c r="R63" s="32"/>
    </row>
    <row r="64" spans="1:18" x14ac:dyDescent="0.35">
      <c r="A64" s="36">
        <v>51</v>
      </c>
      <c r="B64" t="s">
        <v>364</v>
      </c>
      <c r="C64" t="s">
        <v>76</v>
      </c>
      <c r="D64">
        <v>1968</v>
      </c>
      <c r="E64" t="s">
        <v>365</v>
      </c>
      <c r="F64" s="34" t="s">
        <v>16</v>
      </c>
      <c r="G64" s="10">
        <v>5.7870370370370367E-3</v>
      </c>
      <c r="H64" s="10">
        <f>VLOOKUP(Tabulka1[[#This Row],[startovní číslo]],Tabulka13[],5,0)+$P$1</f>
        <v>1.6759259259259258E-2</v>
      </c>
      <c r="I64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1.0972222222222222E-2</v>
      </c>
      <c r="J64" s="12" t="str">
        <f>IF(Tabulka1[[#This Row],[Pohlaví M/Z]]="Z",VLOOKUP(Tabulka1[[#This Row],[Ročník]],Tabulka3[],2,0),VLOOKUP(Tabulka1[[#This Row],[Ročník]],Tabulka3[],3,0))</f>
        <v>M50</v>
      </c>
      <c r="K64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L64" s="8">
        <f>IF(Tabulka1[[#This Row],[výsledný čas]]="","",COUNTIFS(Tabulka1[Pohlaví M/Z],Tabulka1[[#This Row],[Pohlaví M/Z]],Tabulka1[výsledný čas],"&lt;"&amp;Tabulka1[[#This Row],[výsledný čas]],Tabulka1[výsledný čas],"&lt;&gt;")+1)</f>
        <v>29</v>
      </c>
      <c r="M64" s="8">
        <f>IF(ISERROR(RANK(Tabulka1[[#This Row],[výsledný čas]],Tabulka1[výsledný čas],1)),"",RANK(Tabulka1[[#This Row],[výsledný čas]],Tabulka1[výsledný čas],1))</f>
        <v>32</v>
      </c>
      <c r="R64" s="32"/>
    </row>
    <row r="65" spans="1:19" x14ac:dyDescent="0.35">
      <c r="A65" s="37">
        <v>21</v>
      </c>
      <c r="B65" s="9" t="s">
        <v>428</v>
      </c>
      <c r="C65" t="s">
        <v>167</v>
      </c>
      <c r="D65" s="8">
        <v>1963</v>
      </c>
      <c r="E65" s="9" t="s">
        <v>126</v>
      </c>
      <c r="F65" s="12" t="s">
        <v>16</v>
      </c>
      <c r="G65" s="10">
        <v>2.3148148148148147E-3</v>
      </c>
      <c r="H65" s="10">
        <f>VLOOKUP(Tabulka1[[#This Row],[startovní číslo]],Tabulka13[],5,0)+$P$1</f>
        <v>1.3530092592592594E-2</v>
      </c>
      <c r="I65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1.1215277777777779E-2</v>
      </c>
      <c r="J65" s="12" t="str">
        <f>IF(Tabulka1[[#This Row],[Pohlaví M/Z]]="Z",VLOOKUP(Tabulka1[[#This Row],[Ročník]],Tabulka3[],2,0),VLOOKUP(Tabulka1[[#This Row],[Ročník]],Tabulka3[],3,0))</f>
        <v>M50</v>
      </c>
      <c r="K65" s="8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L65" s="8">
        <f>IF(Tabulka1[[#This Row],[výsledný čas]]="","",COUNTIFS(Tabulka1[Pohlaví M/Z],Tabulka1[[#This Row],[Pohlaví M/Z]],Tabulka1[výsledný čas],"&lt;"&amp;Tabulka1[[#This Row],[výsledný čas]],Tabulka1[výsledný čas],"&lt;&gt;")+1)</f>
        <v>37</v>
      </c>
      <c r="M65" s="8">
        <f>IF(ISERROR(RANK(Tabulka1[[#This Row],[výsledný čas]],Tabulka1[výsledný čas],1)),"",RANK(Tabulka1[[#This Row],[výsledný čas]],Tabulka1[výsledný čas],1))</f>
        <v>41</v>
      </c>
      <c r="R65" s="32"/>
    </row>
    <row r="66" spans="1:19" x14ac:dyDescent="0.35">
      <c r="A66" s="36">
        <v>57</v>
      </c>
      <c r="B66" t="s">
        <v>56</v>
      </c>
      <c r="C66" t="s">
        <v>80</v>
      </c>
      <c r="D66">
        <v>1970</v>
      </c>
      <c r="E66" t="s">
        <v>81</v>
      </c>
      <c r="F66" s="34" t="s">
        <v>16</v>
      </c>
      <c r="G66" s="10">
        <v>6.4814814814814813E-3</v>
      </c>
      <c r="H66" s="10">
        <f>VLOOKUP(Tabulka1[[#This Row],[startovní číslo]],Tabulka13[],5,0)+$P$1</f>
        <v>1.7696759259259259E-2</v>
      </c>
      <c r="I66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1.1215277777777779E-2</v>
      </c>
      <c r="J66" s="12" t="str">
        <f>IF(Tabulka1[[#This Row],[Pohlaví M/Z]]="Z",VLOOKUP(Tabulka1[[#This Row],[Ročník]],Tabulka3[],2,0),VLOOKUP(Tabulka1[[#This Row],[Ročník]],Tabulka3[],3,0))</f>
        <v>M50</v>
      </c>
      <c r="K66" s="8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L66" s="8">
        <f>IF(Tabulka1[[#This Row],[výsledný čas]]="","",COUNTIFS(Tabulka1[Pohlaví M/Z],Tabulka1[[#This Row],[Pohlaví M/Z]],Tabulka1[výsledný čas],"&lt;"&amp;Tabulka1[[#This Row],[výsledný čas]],Tabulka1[výsledný čas],"&lt;&gt;")+1)</f>
        <v>37</v>
      </c>
      <c r="M66" s="8">
        <f>IF(ISERROR(RANK(Tabulka1[[#This Row],[výsledný čas]],Tabulka1[výsledný čas],1)),"",RANK(Tabulka1[[#This Row],[výsledný čas]],Tabulka1[výsledný čas],1))</f>
        <v>41</v>
      </c>
      <c r="R66" s="32"/>
    </row>
    <row r="67" spans="1:19" x14ac:dyDescent="0.35">
      <c r="A67" s="36">
        <v>114</v>
      </c>
      <c r="B67" t="s">
        <v>75</v>
      </c>
      <c r="C67" t="s">
        <v>76</v>
      </c>
      <c r="D67">
        <v>1966</v>
      </c>
      <c r="E67" t="s">
        <v>77</v>
      </c>
      <c r="F67" s="34" t="s">
        <v>16</v>
      </c>
      <c r="G67" s="38">
        <v>1.2962962962962963E-2</v>
      </c>
      <c r="H67" s="10">
        <f>VLOOKUP(Tabulka1[[#This Row],[startovní číslo]],Tabulka13[],5,0)+$P$1</f>
        <v>2.417824074074074E-2</v>
      </c>
      <c r="I67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1.1215277777777777E-2</v>
      </c>
      <c r="J67" s="12" t="str">
        <f>IF(Tabulka1[[#This Row],[Pohlaví M/Z]]="Z",VLOOKUP(Tabulka1[[#This Row],[Ročník]],Tabulka3[],2,0),VLOOKUP(Tabulka1[[#This Row],[Ročník]],Tabulka3[],3,0))</f>
        <v>M50</v>
      </c>
      <c r="K67" s="8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L67" s="8">
        <f>IF(Tabulka1[[#This Row],[výsledný čas]]="","",COUNTIFS(Tabulka1[Pohlaví M/Z],Tabulka1[[#This Row],[Pohlaví M/Z]],Tabulka1[výsledný čas],"&lt;"&amp;Tabulka1[[#This Row],[výsledný čas]],Tabulka1[výsledný čas],"&lt;&gt;")+1)</f>
        <v>37</v>
      </c>
      <c r="M67" s="8">
        <f>IF(ISERROR(RANK(Tabulka1[[#This Row],[výsledný čas]],Tabulka1[výsledný čas],1)),"",RANK(Tabulka1[[#This Row],[výsledný čas]],Tabulka1[výsledný čas],1))</f>
        <v>40</v>
      </c>
      <c r="R67" s="32"/>
    </row>
    <row r="68" spans="1:19" x14ac:dyDescent="0.35">
      <c r="A68" s="36">
        <v>31</v>
      </c>
      <c r="B68" t="s">
        <v>90</v>
      </c>
      <c r="C68" t="s">
        <v>14</v>
      </c>
      <c r="D68">
        <v>1962</v>
      </c>
      <c r="E68" t="s">
        <v>367</v>
      </c>
      <c r="F68" s="34" t="s">
        <v>16</v>
      </c>
      <c r="G68" s="10">
        <v>3.472222222222222E-3</v>
      </c>
      <c r="H68" s="10">
        <f>VLOOKUP(Tabulka1[[#This Row],[startovní číslo]],Tabulka13[],5,0)+$P$1</f>
        <v>1.4791666666666668E-2</v>
      </c>
      <c r="I68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1.1319444444444446E-2</v>
      </c>
      <c r="J68" s="12" t="str">
        <f>IF(Tabulka1[[#This Row],[Pohlaví M/Z]]="Z",VLOOKUP(Tabulka1[[#This Row],[Ročník]],Tabulka3[],2,0),VLOOKUP(Tabulka1[[#This Row],[Ročník]],Tabulka3[],3,0))</f>
        <v>M50</v>
      </c>
      <c r="K68" s="8">
        <f>IF(Tabulka1[[#This Row],[výsledný čas]]="","",COUNTIFS(Tabulka1[Kategorie],Tabulka1[[#This Row],[Kategorie]],Tabulka1[výsledný čas],"&lt;"&amp;Tabulka1[[#This Row],[výsledný čas]],Tabulka1[výsledný čas],"&lt;&gt;")+1)</f>
        <v>7</v>
      </c>
      <c r="L68" s="8">
        <f>IF(Tabulka1[[#This Row],[výsledný čas]]="","",COUNTIFS(Tabulka1[Pohlaví M/Z],Tabulka1[[#This Row],[Pohlaví M/Z]],Tabulka1[výsledný čas],"&lt;"&amp;Tabulka1[[#This Row],[výsledný čas]],Tabulka1[výsledný čas],"&lt;&gt;")+1)</f>
        <v>41</v>
      </c>
      <c r="M68" s="8">
        <f>IF(ISERROR(RANK(Tabulka1[[#This Row],[výsledný čas]],Tabulka1[výsledný čas],1)),"",RANK(Tabulka1[[#This Row],[výsledný čas]],Tabulka1[výsledný čas],1))</f>
        <v>44</v>
      </c>
      <c r="R68" s="32"/>
    </row>
    <row r="69" spans="1:19" x14ac:dyDescent="0.35">
      <c r="A69" s="36">
        <v>105</v>
      </c>
      <c r="B69" t="s">
        <v>131</v>
      </c>
      <c r="C69" t="s">
        <v>132</v>
      </c>
      <c r="D69">
        <v>1967</v>
      </c>
      <c r="E69" t="s">
        <v>133</v>
      </c>
      <c r="F69" s="34" t="s">
        <v>16</v>
      </c>
      <c r="G69" s="30">
        <v>1.1921296296296294E-2</v>
      </c>
      <c r="H69" s="10">
        <f>VLOOKUP(Tabulka1[[#This Row],[startovní číslo]],Tabulka13[],5,0)+$P$1</f>
        <v>2.3379629629629629E-2</v>
      </c>
      <c r="I69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1.1458333333333334E-2</v>
      </c>
      <c r="J69" s="12" t="str">
        <f>IF(Tabulka1[[#This Row],[Pohlaví M/Z]]="Z",VLOOKUP(Tabulka1[[#This Row],[Ročník]],Tabulka3[],2,0),VLOOKUP(Tabulka1[[#This Row],[Ročník]],Tabulka3[],3,0))</f>
        <v>M50</v>
      </c>
      <c r="K69" s="8">
        <f>IF(Tabulka1[[#This Row],[výsledný čas]]="","",COUNTIFS(Tabulka1[Kategorie],Tabulka1[[#This Row],[Kategorie]],Tabulka1[výsledný čas],"&lt;"&amp;Tabulka1[[#This Row],[výsledný čas]],Tabulka1[výsledný čas],"&lt;&gt;")+1)</f>
        <v>8</v>
      </c>
      <c r="L69" s="8">
        <f>IF(Tabulka1[[#This Row],[výsledný čas]]="","",COUNTIFS(Tabulka1[Pohlaví M/Z],Tabulka1[[#This Row],[Pohlaví M/Z]],Tabulka1[výsledný čas],"&lt;"&amp;Tabulka1[[#This Row],[výsledný čas]],Tabulka1[výsledný čas],"&lt;&gt;")+1)</f>
        <v>44</v>
      </c>
      <c r="M69" s="8">
        <f>IF(ISERROR(RANK(Tabulka1[[#This Row],[výsledný čas]],Tabulka1[výsledný čas],1)),"",RANK(Tabulka1[[#This Row],[výsledný čas]],Tabulka1[výsledný čas],1))</f>
        <v>47</v>
      </c>
      <c r="R69" s="32"/>
      <c r="S69" s="30">
        <v>7.175925925925925E-3</v>
      </c>
    </row>
    <row r="70" spans="1:19" x14ac:dyDescent="0.35">
      <c r="A70" s="36">
        <v>122</v>
      </c>
      <c r="B70" t="s">
        <v>134</v>
      </c>
      <c r="C70" t="s">
        <v>35</v>
      </c>
      <c r="D70">
        <v>1963</v>
      </c>
      <c r="E70" t="s">
        <v>366</v>
      </c>
      <c r="F70" s="34" t="s">
        <v>16</v>
      </c>
      <c r="G70" s="30">
        <v>1.3888888888888888E-2</v>
      </c>
      <c r="H70" s="10">
        <f>VLOOKUP(Tabulka1[[#This Row],[startovní číslo]],Tabulka13[],5,0)+$P$1</f>
        <v>2.5821759259259256E-2</v>
      </c>
      <c r="I70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1.1932870370370368E-2</v>
      </c>
      <c r="J70" s="12" t="str">
        <f>IF(Tabulka1[[#This Row],[Pohlaví M/Z]]="Z",VLOOKUP(Tabulka1[[#This Row],[Ročník]],Tabulka3[],2,0),VLOOKUP(Tabulka1[[#This Row],[Ročník]],Tabulka3[],3,0))</f>
        <v>M50</v>
      </c>
      <c r="K70" s="8">
        <f>IF(Tabulka1[[#This Row],[výsledný čas]]="","",COUNTIFS(Tabulka1[Kategorie],Tabulka1[[#This Row],[Kategorie]],Tabulka1[výsledný čas],"&lt;"&amp;Tabulka1[[#This Row],[výsledný čas]],Tabulka1[výsledný čas],"&lt;&gt;")+1)</f>
        <v>9</v>
      </c>
      <c r="L70" s="8">
        <f>IF(Tabulka1[[#This Row],[výsledný čas]]="","",COUNTIFS(Tabulka1[Pohlaví M/Z],Tabulka1[[#This Row],[Pohlaví M/Z]],Tabulka1[výsledný čas],"&lt;"&amp;Tabulka1[[#This Row],[výsledný čas]],Tabulka1[výsledný čas],"&lt;&gt;")+1)</f>
        <v>51</v>
      </c>
      <c r="M70" s="8">
        <f>IF(ISERROR(RANK(Tabulka1[[#This Row],[výsledný čas]],Tabulka1[výsledný čas],1)),"",RANK(Tabulka1[[#This Row],[výsledný čas]],Tabulka1[výsledný čas],1))</f>
        <v>54</v>
      </c>
      <c r="R70" s="32"/>
      <c r="S70" s="30">
        <v>7.2916666666666659E-3</v>
      </c>
    </row>
    <row r="71" spans="1:19" x14ac:dyDescent="0.35">
      <c r="A71" s="37">
        <v>54</v>
      </c>
      <c r="B71" s="9" t="s">
        <v>426</v>
      </c>
      <c r="C71" t="s">
        <v>14</v>
      </c>
      <c r="D71" s="8">
        <v>1962</v>
      </c>
      <c r="E71" s="9" t="s">
        <v>427</v>
      </c>
      <c r="F71" s="12" t="s">
        <v>16</v>
      </c>
      <c r="G71" s="39">
        <v>6.1342592592592586E-3</v>
      </c>
      <c r="H71" s="10">
        <f>VLOOKUP(Tabulka1[[#This Row],[startovní číslo]],Tabulka13[],5,0)+$P$1</f>
        <v>1.8078703703703704E-2</v>
      </c>
      <c r="I71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1.1944444444444445E-2</v>
      </c>
      <c r="J71" s="12" t="str">
        <f>IF(Tabulka1[[#This Row],[Pohlaví M/Z]]="Z",VLOOKUP(Tabulka1[[#This Row],[Ročník]],Tabulka3[],2,0),VLOOKUP(Tabulka1[[#This Row],[Ročník]],Tabulka3[],3,0))</f>
        <v>M50</v>
      </c>
      <c r="K71" s="8">
        <f>IF(Tabulka1[[#This Row],[výsledný čas]]="","",COUNTIFS(Tabulka1[Kategorie],Tabulka1[[#This Row],[Kategorie]],Tabulka1[výsledný čas],"&lt;"&amp;Tabulka1[[#This Row],[výsledný čas]],Tabulka1[výsledný čas],"&lt;&gt;")+1)</f>
        <v>10</v>
      </c>
      <c r="L71" s="8">
        <f>IF(Tabulka1[[#This Row],[výsledný čas]]="","",COUNTIFS(Tabulka1[Pohlaví M/Z],Tabulka1[[#This Row],[Pohlaví M/Z]],Tabulka1[výsledný čas],"&lt;"&amp;Tabulka1[[#This Row],[výsledný čas]],Tabulka1[výsledný čas],"&lt;&gt;")+1)</f>
        <v>52</v>
      </c>
      <c r="M71" s="8">
        <f>IF(ISERROR(RANK(Tabulka1[[#This Row],[výsledný čas]],Tabulka1[výsledný čas],1)),"",RANK(Tabulka1[[#This Row],[výsledný čas]],Tabulka1[výsledný čas],1))</f>
        <v>55</v>
      </c>
      <c r="R71" s="32"/>
      <c r="S71" s="30">
        <v>7.4074074074074068E-3</v>
      </c>
    </row>
    <row r="72" spans="1:19" x14ac:dyDescent="0.35">
      <c r="A72" s="36">
        <v>47</v>
      </c>
      <c r="B72" t="s">
        <v>106</v>
      </c>
      <c r="C72" t="s">
        <v>45</v>
      </c>
      <c r="D72">
        <v>1962</v>
      </c>
      <c r="E72" t="s">
        <v>107</v>
      </c>
      <c r="F72" s="34" t="s">
        <v>16</v>
      </c>
      <c r="G72" s="39">
        <v>5.324074074074074E-3</v>
      </c>
      <c r="H72" s="10">
        <f>VLOOKUP(Tabulka1[[#This Row],[startovní číslo]],Tabulka13[],5,0)+$P$1</f>
        <v>1.7303240740740741E-2</v>
      </c>
      <c r="I72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1.1979166666666666E-2</v>
      </c>
      <c r="J72" s="12" t="str">
        <f>IF(Tabulka1[[#This Row],[Pohlaví M/Z]]="Z",VLOOKUP(Tabulka1[[#This Row],[Ročník]],Tabulka3[],2,0),VLOOKUP(Tabulka1[[#This Row],[Ročník]],Tabulka3[],3,0))</f>
        <v>M50</v>
      </c>
      <c r="K72" s="8">
        <f>IF(Tabulka1[[#This Row],[výsledný čas]]="","",COUNTIFS(Tabulka1[Kategorie],Tabulka1[[#This Row],[Kategorie]],Tabulka1[výsledný čas],"&lt;"&amp;Tabulka1[[#This Row],[výsledný čas]],Tabulka1[výsledný čas],"&lt;&gt;")+1)</f>
        <v>11</v>
      </c>
      <c r="L72" s="8">
        <f>IF(Tabulka1[[#This Row],[výsledný čas]]="","",COUNTIFS(Tabulka1[Pohlaví M/Z],Tabulka1[[#This Row],[Pohlaví M/Z]],Tabulka1[výsledný čas],"&lt;"&amp;Tabulka1[[#This Row],[výsledný čas]],Tabulka1[výsledný čas],"&lt;&gt;")+1)</f>
        <v>54</v>
      </c>
      <c r="M72" s="8">
        <f>IF(ISERROR(RANK(Tabulka1[[#This Row],[výsledný čas]],Tabulka1[výsledný čas],1)),"",RANK(Tabulka1[[#This Row],[výsledný čas]],Tabulka1[výsledný čas],1))</f>
        <v>57</v>
      </c>
      <c r="R72" s="32"/>
      <c r="S72" s="30">
        <v>7.5231481481481477E-3</v>
      </c>
    </row>
    <row r="73" spans="1:19" x14ac:dyDescent="0.35">
      <c r="A73" s="37">
        <v>89</v>
      </c>
      <c r="B73" s="9" t="s">
        <v>331</v>
      </c>
      <c r="C73" t="s">
        <v>431</v>
      </c>
      <c r="D73" s="8">
        <v>1969</v>
      </c>
      <c r="E73" s="9" t="s">
        <v>434</v>
      </c>
      <c r="F73" s="12" t="s">
        <v>16</v>
      </c>
      <c r="G73" s="30">
        <v>1.0069444444444443E-2</v>
      </c>
      <c r="H73" s="10">
        <f>VLOOKUP(Tabulka1[[#This Row],[startovní číslo]],Tabulka13[],5,0)+$P$1</f>
        <v>2.2152777777777775E-2</v>
      </c>
      <c r="I73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1.2083333333333331E-2</v>
      </c>
      <c r="J73" s="12" t="str">
        <f>IF(Tabulka1[[#This Row],[Pohlaví M/Z]]="Z",VLOOKUP(Tabulka1[[#This Row],[Ročník]],Tabulka3[],2,0),VLOOKUP(Tabulka1[[#This Row],[Ročník]],Tabulka3[],3,0))</f>
        <v>M50</v>
      </c>
      <c r="K73" s="8">
        <f>IF(Tabulka1[[#This Row],[výsledný čas]]="","",COUNTIFS(Tabulka1[Kategorie],Tabulka1[[#This Row],[Kategorie]],Tabulka1[výsledný čas],"&lt;"&amp;Tabulka1[[#This Row],[výsledný čas]],Tabulka1[výsledný čas],"&lt;&gt;")+1)</f>
        <v>12</v>
      </c>
      <c r="L73" s="8">
        <f>IF(Tabulka1[[#This Row],[výsledný čas]]="","",COUNTIFS(Tabulka1[Pohlaví M/Z],Tabulka1[[#This Row],[Pohlaví M/Z]],Tabulka1[výsledný čas],"&lt;"&amp;Tabulka1[[#This Row],[výsledný čas]],Tabulka1[výsledný čas],"&lt;&gt;")+1)</f>
        <v>55</v>
      </c>
      <c r="M73" s="8">
        <f>IF(ISERROR(RANK(Tabulka1[[#This Row],[výsledný čas]],Tabulka1[výsledný čas],1)),"",RANK(Tabulka1[[#This Row],[výsledný čas]],Tabulka1[výsledný čas],1))</f>
        <v>58</v>
      </c>
      <c r="R73" s="32"/>
      <c r="S73" s="30">
        <v>7.6388888888888878E-3</v>
      </c>
    </row>
    <row r="74" spans="1:19" x14ac:dyDescent="0.35">
      <c r="A74" s="36">
        <v>80</v>
      </c>
      <c r="B74" t="s">
        <v>369</v>
      </c>
      <c r="C74" t="s">
        <v>370</v>
      </c>
      <c r="D74">
        <v>1969</v>
      </c>
      <c r="E74" t="s">
        <v>371</v>
      </c>
      <c r="F74" s="34" t="s">
        <v>16</v>
      </c>
      <c r="G74" s="30">
        <v>9.0277777777777769E-3</v>
      </c>
      <c r="H74" s="10">
        <f>VLOOKUP(Tabulka1[[#This Row],[startovní číslo]],Tabulka13[],5,0)+$P$1</f>
        <v>2.1250000000000002E-2</v>
      </c>
      <c r="I74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1.2222222222222225E-2</v>
      </c>
      <c r="J74" s="12" t="str">
        <f>IF(Tabulka1[[#This Row],[Pohlaví M/Z]]="Z",VLOOKUP(Tabulka1[[#This Row],[Ročník]],Tabulka3[],2,0),VLOOKUP(Tabulka1[[#This Row],[Ročník]],Tabulka3[],3,0))</f>
        <v>M50</v>
      </c>
      <c r="K74" s="8">
        <f>IF(Tabulka1[[#This Row],[výsledný čas]]="","",COUNTIFS(Tabulka1[Kategorie],Tabulka1[[#This Row],[Kategorie]],Tabulka1[výsledný čas],"&lt;"&amp;Tabulka1[[#This Row],[výsledný čas]],Tabulka1[výsledný čas],"&lt;&gt;")+1)</f>
        <v>13</v>
      </c>
      <c r="L74" s="8">
        <f>IF(Tabulka1[[#This Row],[výsledný čas]]="","",COUNTIFS(Tabulka1[Pohlaví M/Z],Tabulka1[[#This Row],[Pohlaví M/Z]],Tabulka1[výsledný čas],"&lt;"&amp;Tabulka1[[#This Row],[výsledný čas]],Tabulka1[výsledný čas],"&lt;&gt;")+1)</f>
        <v>56</v>
      </c>
      <c r="M74" s="8">
        <f>IF(ISERROR(RANK(Tabulka1[[#This Row],[výsledný čas]],Tabulka1[výsledný čas],1)),"",RANK(Tabulka1[[#This Row],[výsledný čas]],Tabulka1[výsledný čas],1))</f>
        <v>59</v>
      </c>
      <c r="R74" s="32"/>
      <c r="S74" s="30">
        <v>7.7546296296296287E-3</v>
      </c>
    </row>
    <row r="75" spans="1:19" x14ac:dyDescent="0.35">
      <c r="A75" s="37">
        <v>98</v>
      </c>
      <c r="B75" s="9" t="s">
        <v>435</v>
      </c>
      <c r="C75" t="s">
        <v>14</v>
      </c>
      <c r="D75" s="8">
        <v>1964</v>
      </c>
      <c r="E75" s="9" t="s">
        <v>97</v>
      </c>
      <c r="F75" s="12" t="s">
        <v>16</v>
      </c>
      <c r="G75" s="30">
        <v>1.111111111111111E-2</v>
      </c>
      <c r="H75" s="10">
        <f>VLOOKUP(Tabulka1[[#This Row],[startovní číslo]],Tabulka13[],5,0)+$P$1</f>
        <v>2.3541666666666666E-2</v>
      </c>
      <c r="I75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1.2430555555555556E-2</v>
      </c>
      <c r="J75" s="12" t="str">
        <f>IF(Tabulka1[[#This Row],[Pohlaví M/Z]]="Z",VLOOKUP(Tabulka1[[#This Row],[Ročník]],Tabulka3[],2,0),VLOOKUP(Tabulka1[[#This Row],[Ročník]],Tabulka3[],3,0))</f>
        <v>M50</v>
      </c>
      <c r="K75" s="8">
        <f>IF(Tabulka1[[#This Row],[výsledný čas]]="","",COUNTIFS(Tabulka1[Kategorie],Tabulka1[[#This Row],[Kategorie]],Tabulka1[výsledný čas],"&lt;"&amp;Tabulka1[[#This Row],[výsledný čas]],Tabulka1[výsledný čas],"&lt;&gt;")+1)</f>
        <v>14</v>
      </c>
      <c r="L75" s="8">
        <f>IF(Tabulka1[[#This Row],[výsledný čas]]="","",COUNTIFS(Tabulka1[Pohlaví M/Z],Tabulka1[[#This Row],[Pohlaví M/Z]],Tabulka1[výsledný čas],"&lt;"&amp;Tabulka1[[#This Row],[výsledný čas]],Tabulka1[výsledný čas],"&lt;&gt;")+1)</f>
        <v>60</v>
      </c>
      <c r="M75" s="8">
        <f>IF(ISERROR(RANK(Tabulka1[[#This Row],[výsledný čas]],Tabulka1[výsledný čas],1)),"",RANK(Tabulka1[[#This Row],[výsledný čas]],Tabulka1[výsledný čas],1))</f>
        <v>64</v>
      </c>
      <c r="R75" s="32"/>
      <c r="S75" s="30">
        <v>7.8703703703703696E-3</v>
      </c>
    </row>
    <row r="76" spans="1:19" x14ac:dyDescent="0.35">
      <c r="A76" s="36" t="s">
        <v>461</v>
      </c>
      <c r="B76" t="s">
        <v>163</v>
      </c>
      <c r="C76" t="s">
        <v>164</v>
      </c>
      <c r="D76">
        <v>1965</v>
      </c>
      <c r="E76" t="s">
        <v>368</v>
      </c>
      <c r="F76" s="34" t="s">
        <v>16</v>
      </c>
      <c r="G76" s="39">
        <v>0</v>
      </c>
      <c r="H76" s="10">
        <f>VLOOKUP(Tabulka1[[#This Row],[startovní číslo]],Tabulka13[],5,0)+$P$1</f>
        <v>1.2499999999999999E-2</v>
      </c>
      <c r="I76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1.2499999999999999E-2</v>
      </c>
      <c r="J76" s="12" t="str">
        <f>IF(Tabulka1[[#This Row],[Pohlaví M/Z]]="Z",VLOOKUP(Tabulka1[[#This Row],[Ročník]],Tabulka3[],2,0),VLOOKUP(Tabulka1[[#This Row],[Ročník]],Tabulka3[],3,0))</f>
        <v>M50</v>
      </c>
      <c r="K76" s="8">
        <f>IF(Tabulka1[[#This Row],[výsledný čas]]="","",COUNTIFS(Tabulka1[Kategorie],Tabulka1[[#This Row],[Kategorie]],Tabulka1[výsledný čas],"&lt;"&amp;Tabulka1[[#This Row],[výsledný čas]],Tabulka1[výsledný čas],"&lt;&gt;")+1)</f>
        <v>15</v>
      </c>
      <c r="L76" s="8">
        <f>IF(Tabulka1[[#This Row],[výsledný čas]]="","",COUNTIFS(Tabulka1[Pohlaví M/Z],Tabulka1[[#This Row],[Pohlaví M/Z]],Tabulka1[výsledný čas],"&lt;"&amp;Tabulka1[[#This Row],[výsledný čas]],Tabulka1[výsledný čas],"&lt;&gt;")+1)</f>
        <v>61</v>
      </c>
      <c r="M76" s="8">
        <f>IF(ISERROR(RANK(Tabulka1[[#This Row],[výsledný čas]],Tabulka1[výsledný čas],1)),"",RANK(Tabulka1[[#This Row],[výsledný čas]],Tabulka1[výsledný čas],1))</f>
        <v>65</v>
      </c>
      <c r="R76" s="32"/>
      <c r="S76" s="30">
        <v>7.9861111111111105E-3</v>
      </c>
    </row>
    <row r="77" spans="1:19" x14ac:dyDescent="0.35">
      <c r="A77" s="36">
        <v>76</v>
      </c>
      <c r="B77" t="s">
        <v>375</v>
      </c>
      <c r="C77" t="s">
        <v>19</v>
      </c>
      <c r="D77">
        <v>1965</v>
      </c>
      <c r="E77" t="s">
        <v>376</v>
      </c>
      <c r="F77" s="34" t="s">
        <v>16</v>
      </c>
      <c r="G77" s="30">
        <v>8.5648148148148133E-3</v>
      </c>
      <c r="H77" s="10">
        <f>VLOOKUP(Tabulka1[[#This Row],[startovní číslo]],Tabulka13[],5,0)+$P$1</f>
        <v>2.1145833333333332E-2</v>
      </c>
      <c r="I77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1.2581018518518519E-2</v>
      </c>
      <c r="J77" s="12" t="str">
        <f>IF(Tabulka1[[#This Row],[Pohlaví M/Z]]="Z",VLOOKUP(Tabulka1[[#This Row],[Ročník]],Tabulka3[],2,0),VLOOKUP(Tabulka1[[#This Row],[Ročník]],Tabulka3[],3,0))</f>
        <v>M50</v>
      </c>
      <c r="K77" s="8">
        <f>IF(Tabulka1[[#This Row],[výsledný čas]]="","",COUNTIFS(Tabulka1[Kategorie],Tabulka1[[#This Row],[Kategorie]],Tabulka1[výsledný čas],"&lt;"&amp;Tabulka1[[#This Row],[výsledný čas]],Tabulka1[výsledný čas],"&lt;&gt;")+1)</f>
        <v>16</v>
      </c>
      <c r="L77" s="8">
        <f>IF(Tabulka1[[#This Row],[výsledný čas]]="","",COUNTIFS(Tabulka1[Pohlaví M/Z],Tabulka1[[#This Row],[Pohlaví M/Z]],Tabulka1[výsledný čas],"&lt;"&amp;Tabulka1[[#This Row],[výsledný čas]],Tabulka1[výsledný čas],"&lt;&gt;")+1)</f>
        <v>63</v>
      </c>
      <c r="M77" s="8">
        <f>IF(ISERROR(RANK(Tabulka1[[#This Row],[výsledný čas]],Tabulka1[výsledný čas],1)),"",RANK(Tabulka1[[#This Row],[výsledný čas]],Tabulka1[výsledný čas],1))</f>
        <v>68</v>
      </c>
      <c r="R77" s="32"/>
      <c r="S77" s="30">
        <v>8.1018518518518514E-3</v>
      </c>
    </row>
    <row r="78" spans="1:19" x14ac:dyDescent="0.35">
      <c r="A78" s="37">
        <v>48</v>
      </c>
      <c r="B78" s="9" t="s">
        <v>106</v>
      </c>
      <c r="C78" t="s">
        <v>164</v>
      </c>
      <c r="D78" s="8">
        <v>1964</v>
      </c>
      <c r="E78" s="9" t="s">
        <v>429</v>
      </c>
      <c r="F78" s="12" t="s">
        <v>16</v>
      </c>
      <c r="G78" s="39">
        <v>5.439814814814814E-3</v>
      </c>
      <c r="H78" s="10">
        <f>VLOOKUP(Tabulka1[[#This Row],[startovní číslo]],Tabulka13[],5,0)+$P$1</f>
        <v>1.8449074074074073E-2</v>
      </c>
      <c r="I78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1.3009259259259259E-2</v>
      </c>
      <c r="J78" s="12" t="str">
        <f>IF(Tabulka1[[#This Row],[Pohlaví M/Z]]="Z",VLOOKUP(Tabulka1[[#This Row],[Ročník]],Tabulka3[],2,0),VLOOKUP(Tabulka1[[#This Row],[Ročník]],Tabulka3[],3,0))</f>
        <v>M50</v>
      </c>
      <c r="K78" s="8">
        <f>IF(Tabulka1[[#This Row],[výsledný čas]]="","",COUNTIFS(Tabulka1[Kategorie],Tabulka1[[#This Row],[Kategorie]],Tabulka1[výsledný čas],"&lt;"&amp;Tabulka1[[#This Row],[výsledný čas]],Tabulka1[výsledný čas],"&lt;&gt;")+1)</f>
        <v>17</v>
      </c>
      <c r="L78" s="8">
        <f>IF(Tabulka1[[#This Row],[výsledný čas]]="","",COUNTIFS(Tabulka1[Pohlaví M/Z],Tabulka1[[#This Row],[Pohlaví M/Z]],Tabulka1[výsledný čas],"&lt;"&amp;Tabulka1[[#This Row],[výsledný čas]],Tabulka1[výsledný čas],"&lt;&gt;")+1)</f>
        <v>68</v>
      </c>
      <c r="M78" s="8">
        <f>IF(ISERROR(RANK(Tabulka1[[#This Row],[výsledný čas]],Tabulka1[výsledný čas],1)),"",RANK(Tabulka1[[#This Row],[výsledný čas]],Tabulka1[výsledný čas],1))</f>
        <v>74</v>
      </c>
      <c r="R78" s="32"/>
      <c r="S78" s="30">
        <v>8.2175925925925923E-3</v>
      </c>
    </row>
    <row r="79" spans="1:19" x14ac:dyDescent="0.35">
      <c r="A79" s="36">
        <v>79</v>
      </c>
      <c r="B79" t="s">
        <v>181</v>
      </c>
      <c r="C79" t="s">
        <v>164</v>
      </c>
      <c r="D79">
        <v>1968</v>
      </c>
      <c r="E79" t="s">
        <v>182</v>
      </c>
      <c r="F79" s="34" t="s">
        <v>16</v>
      </c>
      <c r="G79" s="30">
        <v>8.912037037037036E-3</v>
      </c>
      <c r="H79" s="10">
        <f>VLOOKUP(Tabulka1[[#This Row],[startovní číslo]],Tabulka13[],5,0)+$P$1</f>
        <v>2.2013888888888888E-2</v>
      </c>
      <c r="I79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1.3101851851851852E-2</v>
      </c>
      <c r="J79" s="12" t="str">
        <f>IF(Tabulka1[[#This Row],[Pohlaví M/Z]]="Z",VLOOKUP(Tabulka1[[#This Row],[Ročník]],Tabulka3[],2,0),VLOOKUP(Tabulka1[[#This Row],[Ročník]],Tabulka3[],3,0))</f>
        <v>M50</v>
      </c>
      <c r="K79" s="8">
        <f>IF(Tabulka1[[#This Row],[výsledný čas]]="","",COUNTIFS(Tabulka1[Kategorie],Tabulka1[[#This Row],[Kategorie]],Tabulka1[výsledný čas],"&lt;"&amp;Tabulka1[[#This Row],[výsledný čas]],Tabulka1[výsledný čas],"&lt;&gt;")+1)</f>
        <v>18</v>
      </c>
      <c r="L79" s="8">
        <f>IF(Tabulka1[[#This Row],[výsledný čas]]="","",COUNTIFS(Tabulka1[Pohlaví M/Z],Tabulka1[[#This Row],[Pohlaví M/Z]],Tabulka1[výsledný čas],"&lt;"&amp;Tabulka1[[#This Row],[výsledný čas]],Tabulka1[výsledný čas],"&lt;&gt;")+1)</f>
        <v>69</v>
      </c>
      <c r="M79" s="8">
        <f>IF(ISERROR(RANK(Tabulka1[[#This Row],[výsledný čas]],Tabulka1[výsledný čas],1)),"",RANK(Tabulka1[[#This Row],[výsledný čas]],Tabulka1[výsledný čas],1))</f>
        <v>75</v>
      </c>
      <c r="R79" s="32"/>
      <c r="S79" s="30">
        <v>8.3333333333333332E-3</v>
      </c>
    </row>
    <row r="80" spans="1:19" x14ac:dyDescent="0.35">
      <c r="A80" s="37">
        <v>74</v>
      </c>
      <c r="B80" s="9" t="s">
        <v>433</v>
      </c>
      <c r="C80" t="s">
        <v>199</v>
      </c>
      <c r="D80" s="8">
        <v>1962</v>
      </c>
      <c r="E80" s="9" t="s">
        <v>83</v>
      </c>
      <c r="F80" s="12" t="s">
        <v>16</v>
      </c>
      <c r="G80" s="30">
        <v>8.3333333333333332E-3</v>
      </c>
      <c r="H80" s="10">
        <f>VLOOKUP(Tabulka1[[#This Row],[startovní číslo]],Tabulka13[],5,0)+$P$1</f>
        <v>2.1446759259259259E-2</v>
      </c>
      <c r="I80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1.3113425925925926E-2</v>
      </c>
      <c r="J80" s="12" t="str">
        <f>IF(Tabulka1[[#This Row],[Pohlaví M/Z]]="Z",VLOOKUP(Tabulka1[[#This Row],[Ročník]],Tabulka3[],2,0),VLOOKUP(Tabulka1[[#This Row],[Ročník]],Tabulka3[],3,0))</f>
        <v>M50</v>
      </c>
      <c r="K80" s="8">
        <f>IF(Tabulka1[[#This Row],[výsledný čas]]="","",COUNTIFS(Tabulka1[Kategorie],Tabulka1[[#This Row],[Kategorie]],Tabulka1[výsledný čas],"&lt;"&amp;Tabulka1[[#This Row],[výsledný čas]],Tabulka1[výsledný čas],"&lt;&gt;")+1)</f>
        <v>19</v>
      </c>
      <c r="L80" s="8">
        <f>IF(Tabulka1[[#This Row],[výsledný čas]]="","",COUNTIFS(Tabulka1[Pohlaví M/Z],Tabulka1[[#This Row],[Pohlaví M/Z]],Tabulka1[výsledný čas],"&lt;"&amp;Tabulka1[[#This Row],[výsledný čas]],Tabulka1[výsledný čas],"&lt;&gt;")+1)</f>
        <v>70</v>
      </c>
      <c r="M80" s="8">
        <f>IF(ISERROR(RANK(Tabulka1[[#This Row],[výsledný čas]],Tabulka1[výsledný čas],1)),"",RANK(Tabulka1[[#This Row],[výsledný čas]],Tabulka1[výsledný čas],1))</f>
        <v>76</v>
      </c>
      <c r="R80" s="32"/>
      <c r="S80" s="30">
        <v>8.4490740740740724E-3</v>
      </c>
    </row>
    <row r="81" spans="1:19" x14ac:dyDescent="0.35">
      <c r="A81" s="36">
        <v>40</v>
      </c>
      <c r="B81" t="s">
        <v>44</v>
      </c>
      <c r="C81" t="s">
        <v>45</v>
      </c>
      <c r="D81">
        <v>1968</v>
      </c>
      <c r="E81" t="s">
        <v>230</v>
      </c>
      <c r="F81" s="34" t="s">
        <v>16</v>
      </c>
      <c r="G81" s="39">
        <v>4.5138888888888885E-3</v>
      </c>
      <c r="H81" s="10">
        <f>VLOOKUP(Tabulka1[[#This Row],[startovní číslo]],Tabulka13[],5,0)+$P$1</f>
        <v>1.8541666666666668E-2</v>
      </c>
      <c r="I81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1.402777777777778E-2</v>
      </c>
      <c r="J81" s="12" t="str">
        <f>IF(Tabulka1[[#This Row],[Pohlaví M/Z]]="Z",VLOOKUP(Tabulka1[[#This Row],[Ročník]],Tabulka3[],2,0),VLOOKUP(Tabulka1[[#This Row],[Ročník]],Tabulka3[],3,0))</f>
        <v>M50</v>
      </c>
      <c r="K81" s="8">
        <f>IF(Tabulka1[[#This Row],[výsledný čas]]="","",COUNTIFS(Tabulka1[Kategorie],Tabulka1[[#This Row],[Kategorie]],Tabulka1[výsledný čas],"&lt;"&amp;Tabulka1[[#This Row],[výsledný čas]],Tabulka1[výsledný čas],"&lt;&gt;")+1)</f>
        <v>20</v>
      </c>
      <c r="L81" s="8">
        <f>IF(Tabulka1[[#This Row],[výsledný čas]]="","",COUNTIFS(Tabulka1[Pohlaví M/Z],Tabulka1[[#This Row],[Pohlaví M/Z]],Tabulka1[výsledný čas],"&lt;"&amp;Tabulka1[[#This Row],[výsledný čas]],Tabulka1[výsledný čas],"&lt;&gt;")+1)</f>
        <v>78</v>
      </c>
      <c r="M81" s="8">
        <f>IF(ISERROR(RANK(Tabulka1[[#This Row],[výsledný čas]],Tabulka1[výsledný čas],1)),"",RANK(Tabulka1[[#This Row],[výsledný čas]],Tabulka1[výsledný čas],1))</f>
        <v>89</v>
      </c>
      <c r="R81" s="32"/>
      <c r="S81" s="30">
        <v>8.5648148148148133E-3</v>
      </c>
    </row>
    <row r="82" spans="1:19" x14ac:dyDescent="0.35">
      <c r="A82" s="37">
        <v>71</v>
      </c>
      <c r="B82" s="9" t="s">
        <v>430</v>
      </c>
      <c r="C82" t="s">
        <v>431</v>
      </c>
      <c r="D82" s="8">
        <v>1969</v>
      </c>
      <c r="E82" s="9" t="s">
        <v>432</v>
      </c>
      <c r="F82" s="12" t="s">
        <v>16</v>
      </c>
      <c r="G82" s="30">
        <v>7.9861111111111105E-3</v>
      </c>
      <c r="H82" s="10">
        <f>VLOOKUP(Tabulka1[[#This Row],[startovní číslo]],Tabulka13[],5,0)+$P$1</f>
        <v>2.2361111111111113E-2</v>
      </c>
      <c r="I82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1.4375000000000002E-2</v>
      </c>
      <c r="J82" s="12" t="str">
        <f>IF(Tabulka1[[#This Row],[Pohlaví M/Z]]="Z",VLOOKUP(Tabulka1[[#This Row],[Ročník]],Tabulka3[],2,0),VLOOKUP(Tabulka1[[#This Row],[Ročník]],Tabulka3[],3,0))</f>
        <v>M50</v>
      </c>
      <c r="K82" s="8">
        <f>IF(Tabulka1[[#This Row],[výsledný čas]]="","",COUNTIFS(Tabulka1[Kategorie],Tabulka1[[#This Row],[Kategorie]],Tabulka1[výsledný čas],"&lt;"&amp;Tabulka1[[#This Row],[výsledný čas]],Tabulka1[výsledný čas],"&lt;&gt;")+1)</f>
        <v>21</v>
      </c>
      <c r="L82" s="8">
        <f>IF(Tabulka1[[#This Row],[výsledný čas]]="","",COUNTIFS(Tabulka1[Pohlaví M/Z],Tabulka1[[#This Row],[Pohlaví M/Z]],Tabulka1[výsledný čas],"&lt;"&amp;Tabulka1[[#This Row],[výsledný čas]],Tabulka1[výsledný čas],"&lt;&gt;")+1)</f>
        <v>79</v>
      </c>
      <c r="M82" s="8">
        <f>IF(ISERROR(RANK(Tabulka1[[#This Row],[výsledný čas]],Tabulka1[výsledný čas],1)),"",RANK(Tabulka1[[#This Row],[výsledný čas]],Tabulka1[výsledný čas],1))</f>
        <v>93</v>
      </c>
      <c r="R82" s="32"/>
      <c r="S82" s="30">
        <v>8.6805555555555542E-3</v>
      </c>
    </row>
    <row r="83" spans="1:19" ht="18.5" x14ac:dyDescent="0.45">
      <c r="A83" s="37"/>
      <c r="B83" s="42" t="s">
        <v>468</v>
      </c>
      <c r="D83" s="8"/>
      <c r="E83" s="9"/>
      <c r="F83" s="12"/>
      <c r="G83" s="30"/>
      <c r="H83" s="10"/>
      <c r="I83" s="11"/>
      <c r="J83" s="12"/>
      <c r="K83" s="8" t="str">
        <f>IF(Tabulka1[[#This Row],[výsledný čas]]="","",COUNTIFS(Tabulka1[Kategorie],Tabulka1[[#This Row],[Kategorie]],Tabulka1[výsledný čas],"&lt;"&amp;Tabulka1[[#This Row],[výsledný čas]],Tabulka1[výsledný čas],"&lt;&gt;")+1)</f>
        <v/>
      </c>
      <c r="L83" s="8" t="str">
        <f>IF(Tabulka1[[#This Row],[výsledný čas]]="","",COUNTIFS(Tabulka1[Pohlaví M/Z],Tabulka1[[#This Row],[Pohlaví M/Z]],Tabulka1[výsledný čas],"&lt;"&amp;Tabulka1[[#This Row],[výsledný čas]],Tabulka1[výsledný čas],"&lt;&gt;")+1)</f>
        <v/>
      </c>
      <c r="M83" s="8" t="str">
        <f>IF(ISERROR(RANK(Tabulka1[[#This Row],[výsledný čas]],Tabulka1[výsledný čas],1)),"",RANK(Tabulka1[[#This Row],[výsledný čas]],Tabulka1[výsledný čas],1))</f>
        <v/>
      </c>
      <c r="R83" s="32"/>
      <c r="S83" s="30"/>
    </row>
    <row r="84" spans="1:19" x14ac:dyDescent="0.35">
      <c r="A84" s="36">
        <v>30</v>
      </c>
      <c r="B84" t="s">
        <v>119</v>
      </c>
      <c r="C84" t="s">
        <v>120</v>
      </c>
      <c r="D84">
        <v>1960</v>
      </c>
      <c r="E84" t="s">
        <v>121</v>
      </c>
      <c r="F84" s="34" t="s">
        <v>16</v>
      </c>
      <c r="G84" s="39">
        <v>3.3564814814814811E-3</v>
      </c>
      <c r="H84" s="10">
        <f>VLOOKUP(Tabulka1[[#This Row],[startovní číslo]],Tabulka13[],5,0)+$P$1</f>
        <v>1.4421296296296295E-2</v>
      </c>
      <c r="I84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1.1064814814814814E-2</v>
      </c>
      <c r="J84" s="12" t="str">
        <f>IF(Tabulka1[[#This Row],[Pohlaví M/Z]]="Z",VLOOKUP(Tabulka1[[#This Row],[Ročník]],Tabulka3[],2,0),VLOOKUP(Tabulka1[[#This Row],[Ročník]],Tabulka3[],3,0))</f>
        <v>M60</v>
      </c>
      <c r="K84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L84" s="8">
        <f>IF(Tabulka1[[#This Row],[výsledný čas]]="","",COUNTIFS(Tabulka1[Pohlaví M/Z],Tabulka1[[#This Row],[Pohlaví M/Z]],Tabulka1[výsledný čas],"&lt;"&amp;Tabulka1[[#This Row],[výsledný čas]],Tabulka1[výsledný čas],"&lt;&gt;")+1)</f>
        <v>31</v>
      </c>
      <c r="M84" s="8">
        <f>IF(ISERROR(RANK(Tabulka1[[#This Row],[výsledný čas]],Tabulka1[výsledný čas],1)),"",RANK(Tabulka1[[#This Row],[výsledný čas]],Tabulka1[výsledný čas],1))</f>
        <v>34</v>
      </c>
      <c r="R84" s="32"/>
      <c r="S84" s="30">
        <v>8.912037037037036E-3</v>
      </c>
    </row>
    <row r="85" spans="1:19" x14ac:dyDescent="0.35">
      <c r="A85" s="36">
        <v>52</v>
      </c>
      <c r="B85" t="s">
        <v>108</v>
      </c>
      <c r="C85" t="s">
        <v>109</v>
      </c>
      <c r="D85">
        <v>1957</v>
      </c>
      <c r="E85" t="s">
        <v>110</v>
      </c>
      <c r="F85" s="34" t="s">
        <v>16</v>
      </c>
      <c r="G85" s="39">
        <v>5.9027777777777776E-3</v>
      </c>
      <c r="H85" s="10">
        <f>VLOOKUP(Tabulka1[[#This Row],[startovní číslo]],Tabulka13[],5,0)+$P$1</f>
        <v>1.6967592592592593E-2</v>
      </c>
      <c r="I85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1.1064814814814816E-2</v>
      </c>
      <c r="J85" s="12" t="str">
        <f>IF(Tabulka1[[#This Row],[Pohlaví M/Z]]="Z",VLOOKUP(Tabulka1[[#This Row],[Ročník]],Tabulka3[],2,0),VLOOKUP(Tabulka1[[#This Row],[Ročník]],Tabulka3[],3,0))</f>
        <v>M60</v>
      </c>
      <c r="K85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L85" s="8">
        <f>IF(Tabulka1[[#This Row],[výsledný čas]]="","",COUNTIFS(Tabulka1[Pohlaví M/Z],Tabulka1[[#This Row],[Pohlaví M/Z]],Tabulka1[výsledný čas],"&lt;"&amp;Tabulka1[[#This Row],[výsledný čas]],Tabulka1[výsledný čas],"&lt;&gt;")+1)</f>
        <v>31</v>
      </c>
      <c r="M85" s="8">
        <f>IF(ISERROR(RANK(Tabulka1[[#This Row],[výsledný čas]],Tabulka1[výsledný čas],1)),"",RANK(Tabulka1[[#This Row],[výsledný čas]],Tabulka1[výsledný čas],1))</f>
        <v>35</v>
      </c>
      <c r="R85" s="32"/>
      <c r="S85" s="30">
        <v>9.0277777777777769E-3</v>
      </c>
    </row>
    <row r="86" spans="1:19" x14ac:dyDescent="0.35">
      <c r="A86" s="36">
        <v>15</v>
      </c>
      <c r="B86" t="s">
        <v>377</v>
      </c>
      <c r="C86" t="s">
        <v>40</v>
      </c>
      <c r="D86">
        <v>1954</v>
      </c>
      <c r="E86" t="s">
        <v>378</v>
      </c>
      <c r="F86" s="34" t="s">
        <v>16</v>
      </c>
      <c r="G86" s="39">
        <v>1.6203703703703703E-3</v>
      </c>
      <c r="H86" s="10">
        <f>VLOOKUP(Tabulka1[[#This Row],[startovní číslo]],Tabulka13[],5,0)+$P$1</f>
        <v>1.3182870370370371E-2</v>
      </c>
      <c r="I86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1.15625E-2</v>
      </c>
      <c r="J86" s="12" t="str">
        <f>IF(Tabulka1[[#This Row],[Pohlaví M/Z]]="Z",VLOOKUP(Tabulka1[[#This Row],[Ročník]],Tabulka3[],2,0),VLOOKUP(Tabulka1[[#This Row],[Ročník]],Tabulka3[],3,0))</f>
        <v>M60</v>
      </c>
      <c r="K86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L86" s="8">
        <f>IF(Tabulka1[[#This Row],[výsledný čas]]="","",COUNTIFS(Tabulka1[Pohlaví M/Z],Tabulka1[[#This Row],[Pohlaví M/Z]],Tabulka1[výsledný čas],"&lt;"&amp;Tabulka1[[#This Row],[výsledný čas]],Tabulka1[výsledný čas],"&lt;&gt;")+1)</f>
        <v>48</v>
      </c>
      <c r="M86" s="8">
        <f>IF(ISERROR(RANK(Tabulka1[[#This Row],[výsledný čas]],Tabulka1[výsledný čas],1)),"",RANK(Tabulka1[[#This Row],[výsledný čas]],Tabulka1[výsledný čas],1))</f>
        <v>51</v>
      </c>
      <c r="R86" s="32"/>
      <c r="S86" s="30">
        <v>9.1435185185185178E-3</v>
      </c>
    </row>
    <row r="87" spans="1:19" x14ac:dyDescent="0.35">
      <c r="A87" s="36">
        <v>32</v>
      </c>
      <c r="B87" t="s">
        <v>205</v>
      </c>
      <c r="C87" t="s">
        <v>49</v>
      </c>
      <c r="D87">
        <v>1958</v>
      </c>
      <c r="E87" t="s">
        <v>168</v>
      </c>
      <c r="F87" s="34" t="s">
        <v>16</v>
      </c>
      <c r="G87" s="39">
        <v>3.5879629629629625E-3</v>
      </c>
      <c r="H87" s="10">
        <f>VLOOKUP(Tabulka1[[#This Row],[startovní číslo]],Tabulka13[],5,0)+$P$1</f>
        <v>1.6087962962962964E-2</v>
      </c>
      <c r="I87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1.2500000000000001E-2</v>
      </c>
      <c r="J87" s="12" t="str">
        <f>IF(Tabulka1[[#This Row],[Pohlaví M/Z]]="Z",VLOOKUP(Tabulka1[[#This Row],[Ročník]],Tabulka3[],2,0),VLOOKUP(Tabulka1[[#This Row],[Ročník]],Tabulka3[],3,0))</f>
        <v>M60</v>
      </c>
      <c r="K87" s="8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L87" s="8">
        <f>IF(Tabulka1[[#This Row],[výsledný čas]]="","",COUNTIFS(Tabulka1[Pohlaví M/Z],Tabulka1[[#This Row],[Pohlaví M/Z]],Tabulka1[výsledný čas],"&lt;"&amp;Tabulka1[[#This Row],[výsledný čas]],Tabulka1[výsledný čas],"&lt;&gt;")+1)</f>
        <v>61</v>
      </c>
      <c r="M87" s="8">
        <f>IF(ISERROR(RANK(Tabulka1[[#This Row],[výsledný čas]],Tabulka1[výsledný čas],1)),"",RANK(Tabulka1[[#This Row],[výsledný čas]],Tabulka1[výsledný čas],1))</f>
        <v>66</v>
      </c>
      <c r="R87" s="32"/>
      <c r="S87" s="30">
        <v>9.2592592592592587E-3</v>
      </c>
    </row>
    <row r="88" spans="1:19" x14ac:dyDescent="0.35">
      <c r="A88" s="36">
        <v>16</v>
      </c>
      <c r="B88" t="s">
        <v>166</v>
      </c>
      <c r="C88" t="s">
        <v>167</v>
      </c>
      <c r="D88">
        <v>1957</v>
      </c>
      <c r="E88" t="s">
        <v>168</v>
      </c>
      <c r="F88" s="34" t="s">
        <v>16</v>
      </c>
      <c r="G88" s="39">
        <v>1.736111111111111E-3</v>
      </c>
      <c r="H88" s="10">
        <f>VLOOKUP(Tabulka1[[#This Row],[startovní číslo]],Tabulka13[],5,0)+$P$1</f>
        <v>1.462962962962963E-2</v>
      </c>
      <c r="I88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1.2893518518518519E-2</v>
      </c>
      <c r="J88" s="12" t="str">
        <f>IF(Tabulka1[[#This Row],[Pohlaví M/Z]]="Z",VLOOKUP(Tabulka1[[#This Row],[Ročník]],Tabulka3[],2,0),VLOOKUP(Tabulka1[[#This Row],[Ročník]],Tabulka3[],3,0))</f>
        <v>M60</v>
      </c>
      <c r="K88" s="8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L88" s="8">
        <f>IF(Tabulka1[[#This Row],[výsledný čas]]="","",COUNTIFS(Tabulka1[Pohlaví M/Z],Tabulka1[[#This Row],[Pohlaví M/Z]],Tabulka1[výsledný čas],"&lt;"&amp;Tabulka1[[#This Row],[výsledný čas]],Tabulka1[výsledný čas],"&lt;&gt;")+1)</f>
        <v>65</v>
      </c>
      <c r="M88" s="8">
        <f>IF(ISERROR(RANK(Tabulka1[[#This Row],[výsledný čas]],Tabulka1[výsledný čas],1)),"",RANK(Tabulka1[[#This Row],[výsledný čas]],Tabulka1[výsledný čas],1))</f>
        <v>71</v>
      </c>
      <c r="R88" s="32"/>
      <c r="S88" s="30">
        <v>9.3749999999999997E-3</v>
      </c>
    </row>
    <row r="89" spans="1:19" x14ac:dyDescent="0.35">
      <c r="A89" s="36">
        <v>19</v>
      </c>
      <c r="B89" t="s">
        <v>183</v>
      </c>
      <c r="C89" t="s">
        <v>93</v>
      </c>
      <c r="D89">
        <v>1956</v>
      </c>
      <c r="E89" t="s">
        <v>168</v>
      </c>
      <c r="F89" s="34" t="s">
        <v>16</v>
      </c>
      <c r="G89" s="39">
        <v>2.0833333333333333E-3</v>
      </c>
      <c r="H89" s="10">
        <f>VLOOKUP(Tabulka1[[#This Row],[startovní číslo]],Tabulka13[],5,0)+$P$1</f>
        <v>1.4988425925925926E-2</v>
      </c>
      <c r="I89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1.2905092592592593E-2</v>
      </c>
      <c r="J89" s="12" t="str">
        <f>IF(Tabulka1[[#This Row],[Pohlaví M/Z]]="Z",VLOOKUP(Tabulka1[[#This Row],[Ročník]],Tabulka3[],2,0),VLOOKUP(Tabulka1[[#This Row],[Ročník]],Tabulka3[],3,0))</f>
        <v>M60</v>
      </c>
      <c r="K89" s="8">
        <f>IF(Tabulka1[[#This Row],[výsledný čas]]="","",COUNTIFS(Tabulka1[Kategorie],Tabulka1[[#This Row],[Kategorie]],Tabulka1[výsledný čas],"&lt;"&amp;Tabulka1[[#This Row],[výsledný čas]],Tabulka1[výsledný čas],"&lt;&gt;")+1)</f>
        <v>6</v>
      </c>
      <c r="L89" s="8">
        <f>IF(Tabulka1[[#This Row],[výsledný čas]]="","",COUNTIFS(Tabulka1[Pohlaví M/Z],Tabulka1[[#This Row],[Pohlaví M/Z]],Tabulka1[výsledný čas],"&lt;"&amp;Tabulka1[[#This Row],[výsledný čas]],Tabulka1[výsledný čas],"&lt;&gt;")+1)</f>
        <v>66</v>
      </c>
      <c r="M89" s="8">
        <f>IF(ISERROR(RANK(Tabulka1[[#This Row],[výsledný čas]],Tabulka1[výsledný čas],1)),"",RANK(Tabulka1[[#This Row],[výsledný čas]],Tabulka1[výsledný čas],1))</f>
        <v>72</v>
      </c>
      <c r="R89" s="32"/>
      <c r="S89" s="30">
        <v>9.6064814814814797E-3</v>
      </c>
    </row>
    <row r="90" spans="1:19" x14ac:dyDescent="0.35">
      <c r="A90" s="36">
        <v>92</v>
      </c>
      <c r="B90" t="s">
        <v>174</v>
      </c>
      <c r="C90" t="s">
        <v>45</v>
      </c>
      <c r="D90">
        <v>1951</v>
      </c>
      <c r="E90" t="s">
        <v>175</v>
      </c>
      <c r="F90" s="34" t="s">
        <v>16</v>
      </c>
      <c r="G90" s="30">
        <v>1.0416666666666666E-2</v>
      </c>
      <c r="H90" s="10">
        <f>VLOOKUP(Tabulka1[[#This Row],[startovní číslo]],Tabulka13[],5,0)+$P$1</f>
        <v>2.3344907407407408E-2</v>
      </c>
      <c r="I90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1.2928240740740742E-2</v>
      </c>
      <c r="J90" s="12" t="str">
        <f>IF(Tabulka1[[#This Row],[Pohlaví M/Z]]="Z",VLOOKUP(Tabulka1[[#This Row],[Ročník]],Tabulka3[],2,0),VLOOKUP(Tabulka1[[#This Row],[Ročník]],Tabulka3[],3,0))</f>
        <v>M60</v>
      </c>
      <c r="K90" s="8">
        <f>IF(Tabulka1[[#This Row],[výsledný čas]]="","",COUNTIFS(Tabulka1[Kategorie],Tabulka1[[#This Row],[Kategorie]],Tabulka1[výsledný čas],"&lt;"&amp;Tabulka1[[#This Row],[výsledný čas]],Tabulka1[výsledný čas],"&lt;&gt;")+1)</f>
        <v>7</v>
      </c>
      <c r="L90" s="8">
        <f>IF(Tabulka1[[#This Row],[výsledný čas]]="","",COUNTIFS(Tabulka1[Pohlaví M/Z],Tabulka1[[#This Row],[Pohlaví M/Z]],Tabulka1[výsledný čas],"&lt;"&amp;Tabulka1[[#This Row],[výsledný čas]],Tabulka1[výsledný čas],"&lt;&gt;")+1)</f>
        <v>67</v>
      </c>
      <c r="M90" s="8">
        <f>IF(ISERROR(RANK(Tabulka1[[#This Row],[výsledný čas]],Tabulka1[výsledný čas],1)),"",RANK(Tabulka1[[#This Row],[výsledný čas]],Tabulka1[výsledný čas],1))</f>
        <v>73</v>
      </c>
      <c r="R90" s="32"/>
      <c r="S90" s="30">
        <v>9.7222222222222206E-3</v>
      </c>
    </row>
    <row r="91" spans="1:19" x14ac:dyDescent="0.35">
      <c r="A91" s="36">
        <v>23</v>
      </c>
      <c r="B91" t="s">
        <v>56</v>
      </c>
      <c r="C91" t="s">
        <v>164</v>
      </c>
      <c r="D91">
        <v>1953</v>
      </c>
      <c r="E91" t="s">
        <v>83</v>
      </c>
      <c r="F91" s="34" t="s">
        <v>16</v>
      </c>
      <c r="G91" s="39">
        <v>2.5462962962962961E-3</v>
      </c>
      <c r="H91" s="10">
        <f>VLOOKUP(Tabulka1[[#This Row],[startovní číslo]],Tabulka13[],5,0)+$P$1</f>
        <v>1.5706018518518518E-2</v>
      </c>
      <c r="I91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1.3159722222222222E-2</v>
      </c>
      <c r="J91" s="12" t="str">
        <f>IF(Tabulka1[[#This Row],[Pohlaví M/Z]]="Z",VLOOKUP(Tabulka1[[#This Row],[Ročník]],Tabulka3[],2,0),VLOOKUP(Tabulka1[[#This Row],[Ročník]],Tabulka3[],3,0))</f>
        <v>M60</v>
      </c>
      <c r="K91" s="8">
        <f>IF(Tabulka1[[#This Row],[výsledný čas]]="","",COUNTIFS(Tabulka1[Kategorie],Tabulka1[[#This Row],[Kategorie]],Tabulka1[výsledný čas],"&lt;"&amp;Tabulka1[[#This Row],[výsledný čas]],Tabulka1[výsledný čas],"&lt;&gt;")+1)</f>
        <v>8</v>
      </c>
      <c r="L91" s="8">
        <f>IF(Tabulka1[[#This Row],[výsledný čas]]="","",COUNTIFS(Tabulka1[Pohlaví M/Z],Tabulka1[[#This Row],[Pohlaví M/Z]],Tabulka1[výsledný čas],"&lt;"&amp;Tabulka1[[#This Row],[výsledný čas]],Tabulka1[výsledný čas],"&lt;&gt;")+1)</f>
        <v>71</v>
      </c>
      <c r="M91" s="8">
        <f>IF(ISERROR(RANK(Tabulka1[[#This Row],[výsledný čas]],Tabulka1[výsledný čas],1)),"",RANK(Tabulka1[[#This Row],[výsledný čas]],Tabulka1[výsledný čas],1))</f>
        <v>78</v>
      </c>
      <c r="R91" s="32"/>
      <c r="S91" s="30">
        <v>9.8379629629629615E-3</v>
      </c>
    </row>
    <row r="92" spans="1:19" x14ac:dyDescent="0.35">
      <c r="A92" s="36">
        <v>86</v>
      </c>
      <c r="B92" t="s">
        <v>197</v>
      </c>
      <c r="C92" t="s">
        <v>40</v>
      </c>
      <c r="D92">
        <v>1959</v>
      </c>
      <c r="E92" t="s">
        <v>196</v>
      </c>
      <c r="F92" s="34" t="s">
        <v>16</v>
      </c>
      <c r="G92" s="30">
        <v>9.7222222222222206E-3</v>
      </c>
      <c r="H92" s="10">
        <f>VLOOKUP(Tabulka1[[#This Row],[startovní číslo]],Tabulka13[],5,0)+$P$1</f>
        <v>2.372685185185185E-2</v>
      </c>
      <c r="I92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1.4004629629629629E-2</v>
      </c>
      <c r="J92" s="12" t="str">
        <f>IF(Tabulka1[[#This Row],[Pohlaví M/Z]]="Z",VLOOKUP(Tabulka1[[#This Row],[Ročník]],Tabulka3[],2,0),VLOOKUP(Tabulka1[[#This Row],[Ročník]],Tabulka3[],3,0))</f>
        <v>M60</v>
      </c>
      <c r="K92" s="8">
        <f>IF(Tabulka1[[#This Row],[výsledný čas]]="","",COUNTIFS(Tabulka1[Kategorie],Tabulka1[[#This Row],[Kategorie]],Tabulka1[výsledný čas],"&lt;"&amp;Tabulka1[[#This Row],[výsledný čas]],Tabulka1[výsledný čas],"&lt;&gt;")+1)</f>
        <v>9</v>
      </c>
      <c r="L92" s="8">
        <f>IF(Tabulka1[[#This Row],[výsledný čas]]="","",COUNTIFS(Tabulka1[Pohlaví M/Z],Tabulka1[[#This Row],[Pohlaví M/Z]],Tabulka1[výsledný čas],"&lt;"&amp;Tabulka1[[#This Row],[výsledný čas]],Tabulka1[výsledný čas],"&lt;&gt;")+1)</f>
        <v>77</v>
      </c>
      <c r="M92" s="8">
        <f>IF(ISERROR(RANK(Tabulka1[[#This Row],[výsledný čas]],Tabulka1[výsledný čas],1)),"",RANK(Tabulka1[[#This Row],[výsledný čas]],Tabulka1[výsledný čas],1))</f>
        <v>88</v>
      </c>
      <c r="R92" s="32"/>
      <c r="S92" s="30">
        <v>9.9537037037037025E-3</v>
      </c>
    </row>
    <row r="93" spans="1:19" x14ac:dyDescent="0.35">
      <c r="A93" s="37">
        <v>116</v>
      </c>
      <c r="B93" s="9" t="s">
        <v>438</v>
      </c>
      <c r="C93" t="s">
        <v>49</v>
      </c>
      <c r="D93" s="8">
        <v>1957</v>
      </c>
      <c r="E93" s="9" t="s">
        <v>83</v>
      </c>
      <c r="F93" s="12" t="s">
        <v>16</v>
      </c>
      <c r="G93" s="30">
        <v>1.3194444444444443E-2</v>
      </c>
      <c r="H93" s="10">
        <f>VLOOKUP(Tabulka1[[#This Row],[startovní číslo]],Tabulka13[],5,0)+$P$1</f>
        <v>2.7650462962962963E-2</v>
      </c>
      <c r="I93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1.4456018518518521E-2</v>
      </c>
      <c r="J93" s="12" t="str">
        <f>IF(Tabulka1[[#This Row],[Pohlaví M/Z]]="Z",VLOOKUP(Tabulka1[[#This Row],[Ročník]],Tabulka3[],2,0),VLOOKUP(Tabulka1[[#This Row],[Ročník]],Tabulka3[],3,0))</f>
        <v>M60</v>
      </c>
      <c r="K93" s="8">
        <f>IF(Tabulka1[[#This Row],[výsledný čas]]="","",COUNTIFS(Tabulka1[Kategorie],Tabulka1[[#This Row],[Kategorie]],Tabulka1[výsledný čas],"&lt;"&amp;Tabulka1[[#This Row],[výsledný čas]],Tabulka1[výsledný čas],"&lt;&gt;")+1)</f>
        <v>10</v>
      </c>
      <c r="L93" s="8">
        <f>IF(Tabulka1[[#This Row],[výsledný čas]]="","",COUNTIFS(Tabulka1[Pohlaví M/Z],Tabulka1[[#This Row],[Pohlaví M/Z]],Tabulka1[výsledný čas],"&lt;"&amp;Tabulka1[[#This Row],[výsledný čas]],Tabulka1[výsledný čas],"&lt;&gt;")+1)</f>
        <v>80</v>
      </c>
      <c r="M93" s="8">
        <f>IF(ISERROR(RANK(Tabulka1[[#This Row],[výsledný čas]],Tabulka1[výsledný čas],1)),"",RANK(Tabulka1[[#This Row],[výsledný čas]],Tabulka1[výsledný čas],1))</f>
        <v>94</v>
      </c>
      <c r="R93" s="32"/>
      <c r="S93" s="30">
        <v>1.0069444444444443E-2</v>
      </c>
    </row>
    <row r="94" spans="1:19" x14ac:dyDescent="0.35">
      <c r="A94" s="36">
        <v>130</v>
      </c>
      <c r="B94" t="s">
        <v>236</v>
      </c>
      <c r="C94" t="s">
        <v>157</v>
      </c>
      <c r="D94">
        <v>1956</v>
      </c>
      <c r="E94" t="s">
        <v>379</v>
      </c>
      <c r="F94" s="34" t="s">
        <v>16</v>
      </c>
      <c r="G94" s="30">
        <v>1.4814814814814814E-2</v>
      </c>
      <c r="H94" s="10">
        <f>VLOOKUP(Tabulka1[[#This Row],[startovní číslo]],Tabulka13[],5,0)+$P$1</f>
        <v>2.9548611111111109E-2</v>
      </c>
      <c r="I94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1.4733796296296295E-2</v>
      </c>
      <c r="J94" s="12" t="str">
        <f>IF(Tabulka1[[#This Row],[Pohlaví M/Z]]="Z",VLOOKUP(Tabulka1[[#This Row],[Ročník]],Tabulka3[],2,0),VLOOKUP(Tabulka1[[#This Row],[Ročník]],Tabulka3[],3,0))</f>
        <v>M60</v>
      </c>
      <c r="K94" s="8">
        <f>IF(Tabulka1[[#This Row],[výsledný čas]]="","",COUNTIFS(Tabulka1[Kategorie],Tabulka1[[#This Row],[Kategorie]],Tabulka1[výsledný čas],"&lt;"&amp;Tabulka1[[#This Row],[výsledný čas]],Tabulka1[výsledný čas],"&lt;&gt;")+1)</f>
        <v>11</v>
      </c>
      <c r="L94" s="8">
        <f>IF(Tabulka1[[#This Row],[výsledný čas]]="","",COUNTIFS(Tabulka1[Pohlaví M/Z],Tabulka1[[#This Row],[Pohlaví M/Z]],Tabulka1[výsledný čas],"&lt;"&amp;Tabulka1[[#This Row],[výsledný čas]],Tabulka1[výsledný čas],"&lt;&gt;")+1)</f>
        <v>81</v>
      </c>
      <c r="M94" s="8">
        <f>IF(ISERROR(RANK(Tabulka1[[#This Row],[výsledný čas]],Tabulka1[výsledný čas],1)),"",RANK(Tabulka1[[#This Row],[výsledný čas]],Tabulka1[výsledný čas],1))</f>
        <v>97</v>
      </c>
      <c r="R94" s="32"/>
      <c r="S94" s="30">
        <v>1.0185185185185184E-2</v>
      </c>
    </row>
    <row r="95" spans="1:19" x14ac:dyDescent="0.35">
      <c r="A95" s="36">
        <v>58</v>
      </c>
      <c r="B95" t="s">
        <v>253</v>
      </c>
      <c r="C95" t="s">
        <v>19</v>
      </c>
      <c r="D95">
        <v>1951</v>
      </c>
      <c r="E95" t="s">
        <v>107</v>
      </c>
      <c r="F95" s="34" t="s">
        <v>16</v>
      </c>
      <c r="G95" s="39">
        <v>6.5972222222222213E-3</v>
      </c>
      <c r="H95" s="10">
        <f>VLOOKUP(Tabulka1[[#This Row],[startovní číslo]],Tabulka13[],5,0)+$P$1</f>
        <v>2.2418981481481481E-2</v>
      </c>
      <c r="I95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1.5821759259259258E-2</v>
      </c>
      <c r="J95" s="12" t="str">
        <f>IF(Tabulka1[[#This Row],[Pohlaví M/Z]]="Z",VLOOKUP(Tabulka1[[#This Row],[Ročník]],Tabulka3[],2,0),VLOOKUP(Tabulka1[[#This Row],[Ročník]],Tabulka3[],3,0))</f>
        <v>M60</v>
      </c>
      <c r="K95" s="8">
        <f>IF(Tabulka1[[#This Row],[výsledný čas]]="","",COUNTIFS(Tabulka1[Kategorie],Tabulka1[[#This Row],[Kategorie]],Tabulka1[výsledný čas],"&lt;"&amp;Tabulka1[[#This Row],[výsledný čas]],Tabulka1[výsledný čas],"&lt;&gt;")+1)</f>
        <v>12</v>
      </c>
      <c r="L95" s="8">
        <f>IF(Tabulka1[[#This Row],[výsledný čas]]="","",COUNTIFS(Tabulka1[Pohlaví M/Z],Tabulka1[[#This Row],[Pohlaví M/Z]],Tabulka1[výsledný čas],"&lt;"&amp;Tabulka1[[#This Row],[výsledný čas]],Tabulka1[výsledný čas],"&lt;&gt;")+1)</f>
        <v>85</v>
      </c>
      <c r="M95" s="8">
        <f>IF(ISERROR(RANK(Tabulka1[[#This Row],[výsledný čas]],Tabulka1[výsledný čas],1)),"",RANK(Tabulka1[[#This Row],[výsledný čas]],Tabulka1[výsledný čas],1))</f>
        <v>108</v>
      </c>
      <c r="R95" s="32"/>
      <c r="S95" s="30">
        <v>1.0300925925925925E-2</v>
      </c>
    </row>
    <row r="96" spans="1:19" x14ac:dyDescent="0.35">
      <c r="A96" s="36">
        <v>73</v>
      </c>
      <c r="B96" t="s">
        <v>245</v>
      </c>
      <c r="C96" t="s">
        <v>19</v>
      </c>
      <c r="D96">
        <v>1959</v>
      </c>
      <c r="E96" t="s">
        <v>246</v>
      </c>
      <c r="F96" s="34" t="s">
        <v>16</v>
      </c>
      <c r="G96" s="30">
        <v>8.2175925925925923E-3</v>
      </c>
      <c r="H96" s="10">
        <f>VLOOKUP(Tabulka1[[#This Row],[startovní číslo]],Tabulka13[],5,0)+$P$1</f>
        <v>2.4351851851851857E-2</v>
      </c>
      <c r="I96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1.6134259259259265E-2</v>
      </c>
      <c r="J96" s="12" t="str">
        <f>IF(Tabulka1[[#This Row],[Pohlaví M/Z]]="Z",VLOOKUP(Tabulka1[[#This Row],[Ročník]],Tabulka3[],2,0),VLOOKUP(Tabulka1[[#This Row],[Ročník]],Tabulka3[],3,0))</f>
        <v>M60</v>
      </c>
      <c r="K96" s="8">
        <f>IF(Tabulka1[[#This Row],[výsledný čas]]="","",COUNTIFS(Tabulka1[Kategorie],Tabulka1[[#This Row],[Kategorie]],Tabulka1[výsledný čas],"&lt;"&amp;Tabulka1[[#This Row],[výsledný čas]],Tabulka1[výsledný čas],"&lt;&gt;")+1)</f>
        <v>13</v>
      </c>
      <c r="L96" s="8">
        <f>IF(Tabulka1[[#This Row],[výsledný čas]]="","",COUNTIFS(Tabulka1[Pohlaví M/Z],Tabulka1[[#This Row],[Pohlaví M/Z]],Tabulka1[výsledný čas],"&lt;"&amp;Tabulka1[[#This Row],[výsledný čas]],Tabulka1[výsledný čas],"&lt;&gt;")+1)</f>
        <v>87</v>
      </c>
      <c r="M96" s="8">
        <f>IF(ISERROR(RANK(Tabulka1[[#This Row],[výsledný čas]],Tabulka1[výsledný čas],1)),"",RANK(Tabulka1[[#This Row],[výsledný čas]],Tabulka1[výsledný čas],1))</f>
        <v>110</v>
      </c>
      <c r="R96" s="32"/>
      <c r="S96" s="30">
        <v>1.0416666666666666E-2</v>
      </c>
    </row>
    <row r="97" spans="1:19" x14ac:dyDescent="0.35">
      <c r="A97" s="37">
        <v>6</v>
      </c>
      <c r="B97" s="9" t="s">
        <v>437</v>
      </c>
      <c r="C97" t="s">
        <v>14</v>
      </c>
      <c r="D97" s="8">
        <v>1954</v>
      </c>
      <c r="E97" s="9" t="s">
        <v>83</v>
      </c>
      <c r="F97" s="12" t="s">
        <v>16</v>
      </c>
      <c r="G97" s="39">
        <v>5.7870370370370367E-4</v>
      </c>
      <c r="H97" s="10">
        <f>VLOOKUP(Tabulka1[[#This Row],[startovní číslo]],Tabulka13[],5,0)+$P$1</f>
        <v>1.7013888888888887E-2</v>
      </c>
      <c r="I97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1.6435185185185185E-2</v>
      </c>
      <c r="J97" s="12" t="str">
        <f>IF(Tabulka1[[#This Row],[Pohlaví M/Z]]="Z",VLOOKUP(Tabulka1[[#This Row],[Ročník]],Tabulka3[],2,0),VLOOKUP(Tabulka1[[#This Row],[Ročník]],Tabulka3[],3,0))</f>
        <v>M60</v>
      </c>
      <c r="K97" s="8">
        <f>IF(Tabulka1[[#This Row],[výsledný čas]]="","",COUNTIFS(Tabulka1[Kategorie],Tabulka1[[#This Row],[Kategorie]],Tabulka1[výsledný čas],"&lt;"&amp;Tabulka1[[#This Row],[výsledný čas]],Tabulka1[výsledný čas],"&lt;&gt;")+1)</f>
        <v>14</v>
      </c>
      <c r="L97" s="8">
        <f>IF(Tabulka1[[#This Row],[výsledný čas]]="","",COUNTIFS(Tabulka1[Pohlaví M/Z],Tabulka1[[#This Row],[Pohlaví M/Z]],Tabulka1[výsledný čas],"&lt;"&amp;Tabulka1[[#This Row],[výsledný čas]],Tabulka1[výsledný čas],"&lt;&gt;")+1)</f>
        <v>89</v>
      </c>
      <c r="M97" s="8">
        <f>IF(ISERROR(RANK(Tabulka1[[#This Row],[výsledný čas]],Tabulka1[výsledný čas],1)),"",RANK(Tabulka1[[#This Row],[výsledný čas]],Tabulka1[výsledný čas],1))</f>
        <v>112</v>
      </c>
      <c r="R97" s="32"/>
      <c r="S97" s="30">
        <v>1.0532407407407407E-2</v>
      </c>
    </row>
    <row r="98" spans="1:19" x14ac:dyDescent="0.35">
      <c r="A98" s="36">
        <v>4</v>
      </c>
      <c r="B98" t="s">
        <v>272</v>
      </c>
      <c r="C98" t="s">
        <v>40</v>
      </c>
      <c r="D98">
        <v>1951</v>
      </c>
      <c r="E98" t="s">
        <v>273</v>
      </c>
      <c r="F98" s="34" t="s">
        <v>16</v>
      </c>
      <c r="G98" s="39">
        <v>3.4722222222222218E-4</v>
      </c>
      <c r="H98" s="10">
        <f>VLOOKUP(Tabulka1[[#This Row],[startovní číslo]],Tabulka13[],5,0)+$P$1</f>
        <v>1.7905092592592594E-2</v>
      </c>
      <c r="I98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1.7557870370370373E-2</v>
      </c>
      <c r="J98" s="12" t="str">
        <f>IF(Tabulka1[[#This Row],[Pohlaví M/Z]]="Z",VLOOKUP(Tabulka1[[#This Row],[Ročník]],Tabulka3[],2,0),VLOOKUP(Tabulka1[[#This Row],[Ročník]],Tabulka3[],3,0))</f>
        <v>M60</v>
      </c>
      <c r="K98" s="8">
        <f>IF(Tabulka1[[#This Row],[výsledný čas]]="","",COUNTIFS(Tabulka1[Kategorie],Tabulka1[[#This Row],[Kategorie]],Tabulka1[výsledný čas],"&lt;"&amp;Tabulka1[[#This Row],[výsledný čas]],Tabulka1[výsledný čas],"&lt;&gt;")+1)</f>
        <v>15</v>
      </c>
      <c r="L98" s="8">
        <f>IF(Tabulka1[[#This Row],[výsledný čas]]="","",COUNTIFS(Tabulka1[Pohlaví M/Z],Tabulka1[[#This Row],[Pohlaví M/Z]],Tabulka1[výsledný čas],"&lt;"&amp;Tabulka1[[#This Row],[výsledný čas]],Tabulka1[výsledný čas],"&lt;&gt;")+1)</f>
        <v>91</v>
      </c>
      <c r="M98" s="8">
        <f>IF(ISERROR(RANK(Tabulka1[[#This Row],[výsledný čas]],Tabulka1[výsledný čas],1)),"",RANK(Tabulka1[[#This Row],[výsledný čas]],Tabulka1[výsledný čas],1))</f>
        <v>115</v>
      </c>
      <c r="R98" s="32"/>
      <c r="S98" s="30">
        <v>1.0648148148148148E-2</v>
      </c>
    </row>
    <row r="99" spans="1:19" x14ac:dyDescent="0.35">
      <c r="A99" s="37">
        <v>3</v>
      </c>
      <c r="B99" s="9" t="s">
        <v>254</v>
      </c>
      <c r="C99" t="s">
        <v>255</v>
      </c>
      <c r="D99" s="8">
        <v>1951</v>
      </c>
      <c r="E99" s="9" t="s">
        <v>436</v>
      </c>
      <c r="F99" s="12" t="s">
        <v>16</v>
      </c>
      <c r="G99" s="39">
        <v>2.3148148148148146E-4</v>
      </c>
      <c r="H99" s="10">
        <f>VLOOKUP(Tabulka1[[#This Row],[startovní číslo]],Tabulka13[],5,0)+$P$1</f>
        <v>1.8124999999999999E-2</v>
      </c>
      <c r="I99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1.7893518518518517E-2</v>
      </c>
      <c r="J99" s="12" t="str">
        <f>IF(Tabulka1[[#This Row],[Pohlaví M/Z]]="Z",VLOOKUP(Tabulka1[[#This Row],[Ročník]],Tabulka3[],2,0),VLOOKUP(Tabulka1[[#This Row],[Ročník]],Tabulka3[],3,0))</f>
        <v>M60</v>
      </c>
      <c r="K99" s="8">
        <f>IF(Tabulka1[[#This Row],[výsledný čas]]="","",COUNTIFS(Tabulka1[Kategorie],Tabulka1[[#This Row],[Kategorie]],Tabulka1[výsledný čas],"&lt;"&amp;Tabulka1[[#This Row],[výsledný čas]],Tabulka1[výsledný čas],"&lt;&gt;")+1)</f>
        <v>16</v>
      </c>
      <c r="L99" s="8">
        <f>IF(Tabulka1[[#This Row],[výsledný čas]]="","",COUNTIFS(Tabulka1[Pohlaví M/Z],Tabulka1[[#This Row],[Pohlaví M/Z]],Tabulka1[výsledný čas],"&lt;"&amp;Tabulka1[[#This Row],[výsledný čas]],Tabulka1[výsledný čas],"&lt;&gt;")+1)</f>
        <v>93</v>
      </c>
      <c r="M99" s="8">
        <f>IF(ISERROR(RANK(Tabulka1[[#This Row],[výsledný čas]],Tabulka1[výsledný čas],1)),"",RANK(Tabulka1[[#This Row],[výsledný čas]],Tabulka1[výsledný čas],1))</f>
        <v>117</v>
      </c>
      <c r="R99" s="32"/>
      <c r="S99" s="30">
        <v>1.0763888888888887E-2</v>
      </c>
    </row>
    <row r="100" spans="1:19" x14ac:dyDescent="0.35">
      <c r="A100" s="36">
        <v>25</v>
      </c>
      <c r="B100" t="s">
        <v>280</v>
      </c>
      <c r="C100" t="s">
        <v>281</v>
      </c>
      <c r="D100">
        <v>1954</v>
      </c>
      <c r="E100" t="s">
        <v>282</v>
      </c>
      <c r="F100" s="34" t="s">
        <v>16</v>
      </c>
      <c r="G100" s="39">
        <v>2.7777777777777775E-3</v>
      </c>
      <c r="H100" s="10">
        <f>VLOOKUP(Tabulka1[[#This Row],[startovní číslo]],Tabulka13[],5,0)+$P$1</f>
        <v>2.0856481481481479E-2</v>
      </c>
      <c r="I100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1.8078703703703701E-2</v>
      </c>
      <c r="J100" s="12" t="str">
        <f>IF(Tabulka1[[#This Row],[Pohlaví M/Z]]="Z",VLOOKUP(Tabulka1[[#This Row],[Ročník]],Tabulka3[],2,0),VLOOKUP(Tabulka1[[#This Row],[Ročník]],Tabulka3[],3,0))</f>
        <v>M60</v>
      </c>
      <c r="K100" s="8">
        <f>IF(Tabulka1[[#This Row],[výsledný čas]]="","",COUNTIFS(Tabulka1[Kategorie],Tabulka1[[#This Row],[Kategorie]],Tabulka1[výsledný čas],"&lt;"&amp;Tabulka1[[#This Row],[výsledný čas]],Tabulka1[výsledný čas],"&lt;&gt;")+1)</f>
        <v>17</v>
      </c>
      <c r="L100" s="8">
        <f>IF(Tabulka1[[#This Row],[výsledný čas]]="","",COUNTIFS(Tabulka1[Pohlaví M/Z],Tabulka1[[#This Row],[Pohlaví M/Z]],Tabulka1[výsledný čas],"&lt;"&amp;Tabulka1[[#This Row],[výsledný čas]],Tabulka1[výsledný čas],"&lt;&gt;")+1)</f>
        <v>95</v>
      </c>
      <c r="M100" s="8">
        <f>IF(ISERROR(RANK(Tabulka1[[#This Row],[výsledný čas]],Tabulka1[výsledný čas],1)),"",RANK(Tabulka1[[#This Row],[výsledný čas]],Tabulka1[výsledný čas],1))</f>
        <v>119</v>
      </c>
      <c r="R100" s="32"/>
      <c r="S100" s="30">
        <v>1.0879629629629628E-2</v>
      </c>
    </row>
    <row r="101" spans="1:19" x14ac:dyDescent="0.35">
      <c r="A101" s="37">
        <v>29</v>
      </c>
      <c r="B101" s="9" t="s">
        <v>288</v>
      </c>
      <c r="C101" t="s">
        <v>19</v>
      </c>
      <c r="D101" s="8">
        <v>1954</v>
      </c>
      <c r="E101" s="9" t="s">
        <v>83</v>
      </c>
      <c r="F101" s="12" t="s">
        <v>16</v>
      </c>
      <c r="G101" s="39">
        <v>3.2407407407407406E-3</v>
      </c>
      <c r="H101" s="10">
        <f>VLOOKUP(Tabulka1[[#This Row],[startovní číslo]],Tabulka13[],5,0)+$P$1</f>
        <v>2.1828703703703701E-2</v>
      </c>
      <c r="I101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1.8587962962962959E-2</v>
      </c>
      <c r="J101" s="12" t="str">
        <f>IF(Tabulka1[[#This Row],[Pohlaví M/Z]]="Z",VLOOKUP(Tabulka1[[#This Row],[Ročník]],Tabulka3[],2,0),VLOOKUP(Tabulka1[[#This Row],[Ročník]],Tabulka3[],3,0))</f>
        <v>M60</v>
      </c>
      <c r="K101" s="8">
        <f>IF(Tabulka1[[#This Row],[výsledný čas]]="","",COUNTIFS(Tabulka1[Kategorie],Tabulka1[[#This Row],[Kategorie]],Tabulka1[výsledný čas],"&lt;"&amp;Tabulka1[[#This Row],[výsledný čas]],Tabulka1[výsledný čas],"&lt;&gt;")+1)</f>
        <v>18</v>
      </c>
      <c r="L101" s="8">
        <f>IF(Tabulka1[[#This Row],[výsledný čas]]="","",COUNTIFS(Tabulka1[Pohlaví M/Z],Tabulka1[[#This Row],[Pohlaví M/Z]],Tabulka1[výsledný čas],"&lt;"&amp;Tabulka1[[#This Row],[výsledný čas]],Tabulka1[výsledný čas],"&lt;&gt;")+1)</f>
        <v>96</v>
      </c>
      <c r="M101" s="8">
        <f>IF(ISERROR(RANK(Tabulka1[[#This Row],[výsledný čas]],Tabulka1[výsledný čas],1)),"",RANK(Tabulka1[[#This Row],[výsledný čas]],Tabulka1[výsledný čas],1))</f>
        <v>120</v>
      </c>
      <c r="R101" s="32"/>
      <c r="S101" s="30">
        <v>1.0995370370370369E-2</v>
      </c>
    </row>
    <row r="102" spans="1:19" x14ac:dyDescent="0.35">
      <c r="A102" s="37">
        <v>72</v>
      </c>
      <c r="B102" s="9" t="s">
        <v>265</v>
      </c>
      <c r="C102" t="s">
        <v>266</v>
      </c>
      <c r="D102" s="8">
        <v>1958</v>
      </c>
      <c r="E102" s="9" t="s">
        <v>83</v>
      </c>
      <c r="F102" s="12" t="s">
        <v>16</v>
      </c>
      <c r="G102" s="30">
        <v>8.1018518518518514E-3</v>
      </c>
      <c r="H102" s="10">
        <f>VLOOKUP(Tabulka1[[#This Row],[startovní číslo]],Tabulka13[],5,0)+$P$1</f>
        <v>2.6793981481481485E-2</v>
      </c>
      <c r="I102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1.8692129629629635E-2</v>
      </c>
      <c r="J102" s="12" t="str">
        <f>IF(Tabulka1[[#This Row],[Pohlaví M/Z]]="Z",VLOOKUP(Tabulka1[[#This Row],[Ročník]],Tabulka3[],2,0),VLOOKUP(Tabulka1[[#This Row],[Ročník]],Tabulka3[],3,0))</f>
        <v>M60</v>
      </c>
      <c r="K102" s="8">
        <f>IF(Tabulka1[[#This Row],[výsledný čas]]="","",COUNTIFS(Tabulka1[Kategorie],Tabulka1[[#This Row],[Kategorie]],Tabulka1[výsledný čas],"&lt;"&amp;Tabulka1[[#This Row],[výsledný čas]],Tabulka1[výsledný čas],"&lt;&gt;")+1)</f>
        <v>19</v>
      </c>
      <c r="L102" s="8">
        <f>IF(Tabulka1[[#This Row],[výsledný čas]]="","",COUNTIFS(Tabulka1[Pohlaví M/Z],Tabulka1[[#This Row],[Pohlaví M/Z]],Tabulka1[výsledný čas],"&lt;"&amp;Tabulka1[[#This Row],[výsledný čas]],Tabulka1[výsledný čas],"&lt;&gt;")+1)</f>
        <v>97</v>
      </c>
      <c r="M102" s="8">
        <f>IF(ISERROR(RANK(Tabulka1[[#This Row],[výsledný čas]],Tabulka1[výsledný čas],1)),"",RANK(Tabulka1[[#This Row],[výsledný čas]],Tabulka1[výsledný čas],1))</f>
        <v>121</v>
      </c>
      <c r="R102" s="32"/>
      <c r="S102" s="30">
        <v>1.111111111111111E-2</v>
      </c>
    </row>
    <row r="103" spans="1:19" x14ac:dyDescent="0.35">
      <c r="A103" s="37">
        <v>129</v>
      </c>
      <c r="B103" s="9" t="s">
        <v>439</v>
      </c>
      <c r="C103" t="s">
        <v>199</v>
      </c>
      <c r="D103" s="8">
        <v>1953</v>
      </c>
      <c r="E103" s="9" t="s">
        <v>440</v>
      </c>
      <c r="F103" s="12" t="s">
        <v>16</v>
      </c>
      <c r="G103" s="30">
        <v>1.4699074074074073E-2</v>
      </c>
      <c r="H103" s="10">
        <f>VLOOKUP(Tabulka1[[#This Row],[startovní číslo]],Tabulka13[],5,0)+$P$1</f>
        <v>3.3831018518518517E-2</v>
      </c>
      <c r="I103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1.9131944444444444E-2</v>
      </c>
      <c r="J103" s="12" t="str">
        <f>IF(Tabulka1[[#This Row],[Pohlaví M/Z]]="Z",VLOOKUP(Tabulka1[[#This Row],[Ročník]],Tabulka3[],2,0),VLOOKUP(Tabulka1[[#This Row],[Ročník]],Tabulka3[],3,0))</f>
        <v>M60</v>
      </c>
      <c r="K103" s="8">
        <f>IF(Tabulka1[[#This Row],[výsledný čas]]="","",COUNTIFS(Tabulka1[Kategorie],Tabulka1[[#This Row],[Kategorie]],Tabulka1[výsledný čas],"&lt;"&amp;Tabulka1[[#This Row],[výsledný čas]],Tabulka1[výsledný čas],"&lt;&gt;")+1)</f>
        <v>20</v>
      </c>
      <c r="L103" s="8">
        <f>IF(Tabulka1[[#This Row],[výsledný čas]]="","",COUNTIFS(Tabulka1[Pohlaví M/Z],Tabulka1[[#This Row],[Pohlaví M/Z]],Tabulka1[výsledný čas],"&lt;"&amp;Tabulka1[[#This Row],[výsledný čas]],Tabulka1[výsledný čas],"&lt;&gt;")+1)</f>
        <v>98</v>
      </c>
      <c r="M103" s="8">
        <f>IF(ISERROR(RANK(Tabulka1[[#This Row],[výsledný čas]],Tabulka1[výsledný čas],1)),"",RANK(Tabulka1[[#This Row],[výsledný čas]],Tabulka1[výsledný čas],1))</f>
        <v>123</v>
      </c>
      <c r="R103" s="32"/>
      <c r="S103" s="30">
        <v>1.1226851851851851E-2</v>
      </c>
    </row>
    <row r="104" spans="1:19" x14ac:dyDescent="0.35">
      <c r="A104" s="37">
        <v>7</v>
      </c>
      <c r="B104" s="9" t="s">
        <v>460</v>
      </c>
      <c r="C104" t="s">
        <v>109</v>
      </c>
      <c r="D104" s="8">
        <v>1951</v>
      </c>
      <c r="E104" s="9" t="s">
        <v>83</v>
      </c>
      <c r="F104" s="12" t="s">
        <v>16</v>
      </c>
      <c r="G104" s="39">
        <v>5.7870370370370378E-4</v>
      </c>
      <c r="H104" s="10">
        <f>VLOOKUP(Tabulka1[[#This Row],[startovní číslo]],Tabulka13[],5,0)+$P$1</f>
        <v>2.0011574074074074E-2</v>
      </c>
      <c r="I104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1.9432870370370371E-2</v>
      </c>
      <c r="J104" s="12" t="str">
        <f>IF(Tabulka1[[#This Row],[Pohlaví M/Z]]="Z",VLOOKUP(Tabulka1[[#This Row],[Ročník]],Tabulka3[],2,0),VLOOKUP(Tabulka1[[#This Row],[Ročník]],Tabulka3[],3,0))</f>
        <v>M60</v>
      </c>
      <c r="K104" s="8">
        <f>IF(Tabulka1[[#This Row],[výsledný čas]]="","",COUNTIFS(Tabulka1[Kategorie],Tabulka1[[#This Row],[Kategorie]],Tabulka1[výsledný čas],"&lt;"&amp;Tabulka1[[#This Row],[výsledný čas]],Tabulka1[výsledný čas],"&lt;&gt;")+1)</f>
        <v>21</v>
      </c>
      <c r="L104" s="8">
        <f>IF(Tabulka1[[#This Row],[výsledný čas]]="","",COUNTIFS(Tabulka1[Pohlaví M/Z],Tabulka1[[#This Row],[Pohlaví M/Z]],Tabulka1[výsledný čas],"&lt;"&amp;Tabulka1[[#This Row],[výsledný čas]],Tabulka1[výsledný čas],"&lt;&gt;")+1)</f>
        <v>100</v>
      </c>
      <c r="M104" s="8">
        <f>IF(ISERROR(RANK(Tabulka1[[#This Row],[výsledný čas]],Tabulka1[výsledný čas],1)),"",RANK(Tabulka1[[#This Row],[výsledný čas]],Tabulka1[výsledný čas],1))</f>
        <v>125</v>
      </c>
      <c r="R104" s="32"/>
      <c r="S104" s="30">
        <v>1.1342592592592592E-2</v>
      </c>
    </row>
    <row r="105" spans="1:19" ht="18.5" x14ac:dyDescent="0.45">
      <c r="A105" s="37"/>
      <c r="B105" s="42" t="s">
        <v>469</v>
      </c>
      <c r="D105" s="8"/>
      <c r="E105" s="9"/>
      <c r="F105" s="12"/>
      <c r="G105" s="39"/>
      <c r="H105" s="10"/>
      <c r="I105" s="11"/>
      <c r="J105" s="12"/>
      <c r="K105" s="8" t="str">
        <f>IF(Tabulka1[[#This Row],[výsledný čas]]="","",COUNTIFS(Tabulka1[Kategorie],Tabulka1[[#This Row],[Kategorie]],Tabulka1[výsledný čas],"&lt;"&amp;Tabulka1[[#This Row],[výsledný čas]],Tabulka1[výsledný čas],"&lt;&gt;")+1)</f>
        <v/>
      </c>
      <c r="L105" s="8" t="str">
        <f>IF(Tabulka1[[#This Row],[výsledný čas]]="","",COUNTIFS(Tabulka1[Pohlaví M/Z],Tabulka1[[#This Row],[Pohlaví M/Z]],Tabulka1[výsledný čas],"&lt;"&amp;Tabulka1[[#This Row],[výsledný čas]],Tabulka1[výsledný čas],"&lt;&gt;")+1)</f>
        <v/>
      </c>
      <c r="M105" s="8" t="str">
        <f>IF(ISERROR(RANK(Tabulka1[[#This Row],[výsledný čas]],Tabulka1[výsledný čas],1)),"",RANK(Tabulka1[[#This Row],[výsledný čas]],Tabulka1[výsledný čas],1))</f>
        <v/>
      </c>
      <c r="R105" s="32"/>
      <c r="S105" s="30"/>
    </row>
    <row r="106" spans="1:19" x14ac:dyDescent="0.35">
      <c r="A106" s="37">
        <v>95</v>
      </c>
      <c r="B106" s="9" t="s">
        <v>87</v>
      </c>
      <c r="C106" t="s">
        <v>14</v>
      </c>
      <c r="D106" s="8">
        <v>1943</v>
      </c>
      <c r="E106" s="9" t="s">
        <v>444</v>
      </c>
      <c r="F106" s="12" t="s">
        <v>16</v>
      </c>
      <c r="G106" s="30">
        <v>1.0763888888888887E-2</v>
      </c>
      <c r="H106" s="10">
        <f>VLOOKUP(Tabulka1[[#This Row],[startovní číslo]],Tabulka13[],5,0)+$P$1</f>
        <v>2.4502314814814814E-2</v>
      </c>
      <c r="I106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1.3738425925925926E-2</v>
      </c>
      <c r="J106" s="12" t="str">
        <f>IF(Tabulka1[[#This Row],[Pohlaví M/Z]]="Z",VLOOKUP(Tabulka1[[#This Row],[Ročník]],Tabulka3[],2,0),VLOOKUP(Tabulka1[[#This Row],[Ročník]],Tabulka3[],3,0))</f>
        <v>M70</v>
      </c>
      <c r="K106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L106" s="8">
        <f>IF(Tabulka1[[#This Row],[výsledný čas]]="","",COUNTIFS(Tabulka1[Pohlaví M/Z],Tabulka1[[#This Row],[Pohlaví M/Z]],Tabulka1[výsledný čas],"&lt;"&amp;Tabulka1[[#This Row],[výsledný čas]],Tabulka1[výsledný čas],"&lt;&gt;")+1)</f>
        <v>75</v>
      </c>
      <c r="M106" s="8">
        <f>IF(ISERROR(RANK(Tabulka1[[#This Row],[výsledný čas]],Tabulka1[výsledný čas],1)),"",RANK(Tabulka1[[#This Row],[výsledný čas]],Tabulka1[výsledný čas],1))</f>
        <v>83</v>
      </c>
      <c r="R106" s="32"/>
      <c r="S106" s="30">
        <v>1.1458333333333333E-2</v>
      </c>
    </row>
    <row r="107" spans="1:19" x14ac:dyDescent="0.35">
      <c r="A107" s="36">
        <v>94</v>
      </c>
      <c r="B107" t="s">
        <v>30</v>
      </c>
      <c r="C107" t="s">
        <v>260</v>
      </c>
      <c r="D107">
        <v>1944</v>
      </c>
      <c r="E107" t="s">
        <v>383</v>
      </c>
      <c r="F107" s="34" t="s">
        <v>16</v>
      </c>
      <c r="G107" s="30">
        <v>1.0648148148148148E-2</v>
      </c>
      <c r="H107" s="10">
        <f>VLOOKUP(Tabulka1[[#This Row],[startovní číslo]],Tabulka13[],5,0)+$P$1</f>
        <v>2.6076388888888885E-2</v>
      </c>
      <c r="I107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1.5428240740740737E-2</v>
      </c>
      <c r="J107" s="12" t="str">
        <f>IF(Tabulka1[[#This Row],[Pohlaví M/Z]]="Z",VLOOKUP(Tabulka1[[#This Row],[Ročník]],Tabulka3[],2,0),VLOOKUP(Tabulka1[[#This Row],[Ročník]],Tabulka3[],3,0))</f>
        <v>M70</v>
      </c>
      <c r="K107" s="8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L107" s="8">
        <f>IF(Tabulka1[[#This Row],[výsledný čas]]="","",COUNTIFS(Tabulka1[Pohlaví M/Z],Tabulka1[[#This Row],[Pohlaví M/Z]],Tabulka1[výsledný čas],"&lt;"&amp;Tabulka1[[#This Row],[výsledný čas]],Tabulka1[výsledný čas],"&lt;&gt;")+1)</f>
        <v>82</v>
      </c>
      <c r="M107" s="8">
        <f>IF(ISERROR(RANK(Tabulka1[[#This Row],[výsledný čas]],Tabulka1[výsledný čas],1)),"",RANK(Tabulka1[[#This Row],[výsledný čas]],Tabulka1[výsledný čas],1))</f>
        <v>104</v>
      </c>
      <c r="R107" s="32"/>
      <c r="S107" s="30">
        <v>1.1574074074074073E-2</v>
      </c>
    </row>
    <row r="108" spans="1:19" x14ac:dyDescent="0.35">
      <c r="A108" s="36">
        <v>26</v>
      </c>
      <c r="B108" t="s">
        <v>247</v>
      </c>
      <c r="C108" t="s">
        <v>248</v>
      </c>
      <c r="D108">
        <v>1950</v>
      </c>
      <c r="E108" t="s">
        <v>83</v>
      </c>
      <c r="F108" s="34" t="s">
        <v>16</v>
      </c>
      <c r="G108" s="39">
        <v>2.8935185185185184E-3</v>
      </c>
      <c r="H108" s="10">
        <f>VLOOKUP(Tabulka1[[#This Row],[startovní číslo]],Tabulka13[],5,0)+$P$1</f>
        <v>1.8668981481481481E-2</v>
      </c>
      <c r="I108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1.5775462962962963E-2</v>
      </c>
      <c r="J108" s="12" t="str">
        <f>IF(Tabulka1[[#This Row],[Pohlaví M/Z]]="Z",VLOOKUP(Tabulka1[[#This Row],[Ročník]],Tabulka3[],2,0),VLOOKUP(Tabulka1[[#This Row],[Ročník]],Tabulka3[],3,0))</f>
        <v>M70</v>
      </c>
      <c r="K108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L108" s="8">
        <f>IF(Tabulka1[[#This Row],[výsledný čas]]="","",COUNTIFS(Tabulka1[Pohlaví M/Z],Tabulka1[[#This Row],[Pohlaví M/Z]],Tabulka1[výsledný čas],"&lt;"&amp;Tabulka1[[#This Row],[výsledný čas]],Tabulka1[výsledný čas],"&lt;&gt;")+1)</f>
        <v>84</v>
      </c>
      <c r="M108" s="8">
        <f>IF(ISERROR(RANK(Tabulka1[[#This Row],[výsledný čas]],Tabulka1[výsledný čas],1)),"",RANK(Tabulka1[[#This Row],[výsledný čas]],Tabulka1[výsledný čas],1))</f>
        <v>107</v>
      </c>
      <c r="R108" s="32"/>
      <c r="S108" s="30">
        <v>1.1689814814814814E-2</v>
      </c>
    </row>
    <row r="109" spans="1:19" x14ac:dyDescent="0.35">
      <c r="A109" s="37">
        <v>14</v>
      </c>
      <c r="B109" s="9" t="s">
        <v>233</v>
      </c>
      <c r="C109" t="s">
        <v>443</v>
      </c>
      <c r="D109" s="8">
        <v>1947</v>
      </c>
      <c r="E109" s="9" t="s">
        <v>83</v>
      </c>
      <c r="F109" s="12" t="s">
        <v>16</v>
      </c>
      <c r="G109" s="39">
        <v>1.5046296296296294E-3</v>
      </c>
      <c r="H109" s="10">
        <f>VLOOKUP(Tabulka1[[#This Row],[startovní číslo]],Tabulka13[],5,0)+$P$1</f>
        <v>1.7731481481481483E-2</v>
      </c>
      <c r="I109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1.6226851851851853E-2</v>
      </c>
      <c r="J109" s="12" t="str">
        <f>IF(Tabulka1[[#This Row],[Pohlaví M/Z]]="Z",VLOOKUP(Tabulka1[[#This Row],[Ročník]],Tabulka3[],2,0),VLOOKUP(Tabulka1[[#This Row],[Ročník]],Tabulka3[],3,0))</f>
        <v>M70</v>
      </c>
      <c r="K109" s="8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L109" s="8">
        <f>IF(Tabulka1[[#This Row],[výsledný čas]]="","",COUNTIFS(Tabulka1[Pohlaví M/Z],Tabulka1[[#This Row],[Pohlaví M/Z]],Tabulka1[výsledný čas],"&lt;"&amp;Tabulka1[[#This Row],[výsledný čas]],Tabulka1[výsledný čas],"&lt;&gt;")+1)</f>
        <v>88</v>
      </c>
      <c r="M109" s="8">
        <f>IF(ISERROR(RANK(Tabulka1[[#This Row],[výsledný čas]],Tabulka1[výsledný čas],1)),"",RANK(Tabulka1[[#This Row],[výsledný čas]],Tabulka1[výsledný čas],1))</f>
        <v>111</v>
      </c>
      <c r="R109" s="32"/>
      <c r="S109" s="30">
        <v>1.1805555555555555E-2</v>
      </c>
    </row>
    <row r="110" spans="1:19" x14ac:dyDescent="0.35">
      <c r="A110" s="37">
        <v>103</v>
      </c>
      <c r="B110" s="9" t="s">
        <v>268</v>
      </c>
      <c r="C110" t="s">
        <v>45</v>
      </c>
      <c r="D110" s="8">
        <v>1941</v>
      </c>
      <c r="E110" s="9" t="s">
        <v>107</v>
      </c>
      <c r="F110" s="12" t="s">
        <v>16</v>
      </c>
      <c r="G110" s="30">
        <v>1.1689814814814814E-2</v>
      </c>
      <c r="H110" s="10">
        <f>VLOOKUP(Tabulka1[[#This Row],[startovní číslo]],Tabulka13[],5,0)+$P$1</f>
        <v>2.9259259259259259E-2</v>
      </c>
      <c r="I110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1.7569444444444443E-2</v>
      </c>
      <c r="J110" s="12" t="str">
        <f>IF(Tabulka1[[#This Row],[Pohlaví M/Z]]="Z",VLOOKUP(Tabulka1[[#This Row],[Ročník]],Tabulka3[],2,0),VLOOKUP(Tabulka1[[#This Row],[Ročník]],Tabulka3[],3,0))</f>
        <v>M70</v>
      </c>
      <c r="K110" s="8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L110" s="8">
        <f>IF(Tabulka1[[#This Row],[výsledný čas]]="","",COUNTIFS(Tabulka1[Pohlaví M/Z],Tabulka1[[#This Row],[Pohlaví M/Z]],Tabulka1[výsledný čas],"&lt;"&amp;Tabulka1[[#This Row],[výsledný čas]],Tabulka1[výsledný čas],"&lt;&gt;")+1)</f>
        <v>92</v>
      </c>
      <c r="M110" s="8">
        <f>IF(ISERROR(RANK(Tabulka1[[#This Row],[výsledný čas]],Tabulka1[výsledný čas],1)),"",RANK(Tabulka1[[#This Row],[výsledný čas]],Tabulka1[výsledný čas],1))</f>
        <v>116</v>
      </c>
      <c r="R110" s="32"/>
      <c r="S110" s="30">
        <v>1.1921296296296294E-2</v>
      </c>
    </row>
    <row r="111" spans="1:19" x14ac:dyDescent="0.35">
      <c r="A111" s="36">
        <v>53</v>
      </c>
      <c r="B111" t="s">
        <v>380</v>
      </c>
      <c r="C111" t="s">
        <v>381</v>
      </c>
      <c r="D111">
        <v>1942</v>
      </c>
      <c r="E111" t="s">
        <v>382</v>
      </c>
      <c r="F111" s="34" t="s">
        <v>16</v>
      </c>
      <c r="G111" s="39">
        <v>6.0185185185185177E-3</v>
      </c>
      <c r="H111" s="10">
        <f>VLOOKUP(Tabulka1[[#This Row],[startovní číslo]],Tabulka13[],5,0)+$P$1</f>
        <v>2.4027777777777776E-2</v>
      </c>
      <c r="I111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1.800925925925926E-2</v>
      </c>
      <c r="J111" s="12" t="str">
        <f>IF(Tabulka1[[#This Row],[Pohlaví M/Z]]="Z",VLOOKUP(Tabulka1[[#This Row],[Ročník]],Tabulka3[],2,0),VLOOKUP(Tabulka1[[#This Row],[Ročník]],Tabulka3[],3,0))</f>
        <v>M70</v>
      </c>
      <c r="K111" s="8">
        <f>IF(Tabulka1[[#This Row],[výsledný čas]]="","",COUNTIFS(Tabulka1[Kategorie],Tabulka1[[#This Row],[Kategorie]],Tabulka1[výsledný čas],"&lt;"&amp;Tabulka1[[#This Row],[výsledný čas]],Tabulka1[výsledný čas],"&lt;&gt;")+1)</f>
        <v>6</v>
      </c>
      <c r="L111" s="8">
        <f>IF(Tabulka1[[#This Row],[výsledný čas]]="","",COUNTIFS(Tabulka1[Pohlaví M/Z],Tabulka1[[#This Row],[Pohlaví M/Z]],Tabulka1[výsledný čas],"&lt;"&amp;Tabulka1[[#This Row],[výsledný čas]],Tabulka1[výsledný čas],"&lt;&gt;")+1)</f>
        <v>94</v>
      </c>
      <c r="M111" s="8">
        <f>IF(ISERROR(RANK(Tabulka1[[#This Row],[výsledný čas]],Tabulka1[výsledný čas],1)),"",RANK(Tabulka1[[#This Row],[výsledný čas]],Tabulka1[výsledný čas],1))</f>
        <v>118</v>
      </c>
      <c r="R111" s="32"/>
      <c r="S111" s="30">
        <v>1.2037037037037035E-2</v>
      </c>
    </row>
    <row r="112" spans="1:19" x14ac:dyDescent="0.35">
      <c r="A112" s="37">
        <v>132</v>
      </c>
      <c r="B112" s="9" t="s">
        <v>445</v>
      </c>
      <c r="C112" t="s">
        <v>45</v>
      </c>
      <c r="D112" s="8">
        <v>1940</v>
      </c>
      <c r="E112" s="9" t="s">
        <v>83</v>
      </c>
      <c r="F112" s="12" t="s">
        <v>16</v>
      </c>
      <c r="G112" s="30">
        <v>1.5046296296296295E-2</v>
      </c>
      <c r="H112" s="10">
        <f>VLOOKUP(Tabulka1[[#This Row],[startovní číslo]],Tabulka13[],5,0)+$P$1</f>
        <v>3.4236111111111113E-2</v>
      </c>
      <c r="I112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1.9189814814814819E-2</v>
      </c>
      <c r="J112" s="12" t="str">
        <f>IF(Tabulka1[[#This Row],[Pohlaví M/Z]]="Z",VLOOKUP(Tabulka1[[#This Row],[Ročník]],Tabulka3[],2,0),VLOOKUP(Tabulka1[[#This Row],[Ročník]],Tabulka3[],3,0))</f>
        <v>M70</v>
      </c>
      <c r="K112" s="8">
        <f>IF(Tabulka1[[#This Row],[výsledný čas]]="","",COUNTIFS(Tabulka1[Kategorie],Tabulka1[[#This Row],[Kategorie]],Tabulka1[výsledný čas],"&lt;"&amp;Tabulka1[[#This Row],[výsledný čas]],Tabulka1[výsledný čas],"&lt;&gt;")+1)</f>
        <v>7</v>
      </c>
      <c r="L112" s="8">
        <f>IF(Tabulka1[[#This Row],[výsledný čas]]="","",COUNTIFS(Tabulka1[Pohlaví M/Z],Tabulka1[[#This Row],[Pohlaví M/Z]],Tabulka1[výsledný čas],"&lt;"&amp;Tabulka1[[#This Row],[výsledný čas]],Tabulka1[výsledný čas],"&lt;&gt;")+1)</f>
        <v>99</v>
      </c>
      <c r="M112" s="8">
        <f>IF(ISERROR(RANK(Tabulka1[[#This Row],[výsledný čas]],Tabulka1[výsledný čas],1)),"",RANK(Tabulka1[[#This Row],[výsledný čas]],Tabulka1[výsledný čas],1))</f>
        <v>124</v>
      </c>
      <c r="R112" s="32"/>
      <c r="S112" s="30">
        <v>1.2152777777777776E-2</v>
      </c>
    </row>
    <row r="113" spans="1:19" x14ac:dyDescent="0.35">
      <c r="A113" s="36">
        <v>28</v>
      </c>
      <c r="B113" t="s">
        <v>283</v>
      </c>
      <c r="C113" t="s">
        <v>19</v>
      </c>
      <c r="D113">
        <v>1946</v>
      </c>
      <c r="E113" t="s">
        <v>83</v>
      </c>
      <c r="F113" s="34" t="s">
        <v>16</v>
      </c>
      <c r="G113" s="39">
        <v>3.1249999999999997E-3</v>
      </c>
      <c r="H113" s="10">
        <f>VLOOKUP(Tabulka1[[#This Row],[startovní číslo]],Tabulka13[],5,0)+$P$1</f>
        <v>2.2824074074074076E-2</v>
      </c>
      <c r="I113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1.9699074074074077E-2</v>
      </c>
      <c r="J113" s="12" t="str">
        <f>IF(Tabulka1[[#This Row],[Pohlaví M/Z]]="Z",VLOOKUP(Tabulka1[[#This Row],[Ročník]],Tabulka3[],2,0),VLOOKUP(Tabulka1[[#This Row],[Ročník]],Tabulka3[],3,0))</f>
        <v>M70</v>
      </c>
      <c r="K113" s="8">
        <f>IF(Tabulka1[[#This Row],[výsledný čas]]="","",COUNTIFS(Tabulka1[Kategorie],Tabulka1[[#This Row],[Kategorie]],Tabulka1[výsledný čas],"&lt;"&amp;Tabulka1[[#This Row],[výsledný čas]],Tabulka1[výsledný čas],"&lt;&gt;")+1)</f>
        <v>8</v>
      </c>
      <c r="L113" s="8">
        <f>IF(Tabulka1[[#This Row],[výsledný čas]]="","",COUNTIFS(Tabulka1[Pohlaví M/Z],Tabulka1[[#This Row],[Pohlaví M/Z]],Tabulka1[výsledný čas],"&lt;"&amp;Tabulka1[[#This Row],[výsledný čas]],Tabulka1[výsledný čas],"&lt;&gt;")+1)</f>
        <v>101</v>
      </c>
      <c r="M113" s="8">
        <f>IF(ISERROR(RANK(Tabulka1[[#This Row],[výsledný čas]],Tabulka1[výsledný čas],1)),"",RANK(Tabulka1[[#This Row],[výsledný čas]],Tabulka1[výsledný čas],1))</f>
        <v>126</v>
      </c>
      <c r="R113" s="32"/>
      <c r="S113" s="30">
        <v>1.2268518518518517E-2</v>
      </c>
    </row>
    <row r="114" spans="1:19" x14ac:dyDescent="0.35">
      <c r="A114" s="37">
        <v>55</v>
      </c>
      <c r="B114" s="9" t="s">
        <v>294</v>
      </c>
      <c r="C114" t="s">
        <v>295</v>
      </c>
      <c r="D114" s="8">
        <v>1941</v>
      </c>
      <c r="E114" s="9" t="s">
        <v>252</v>
      </c>
      <c r="F114" s="12" t="s">
        <v>16</v>
      </c>
      <c r="G114" s="39">
        <v>6.2499999999999995E-3</v>
      </c>
      <c r="H114" s="10">
        <f>VLOOKUP(Tabulka1[[#This Row],[startovní číslo]],Tabulka13[],5,0)+$P$1</f>
        <v>2.7268518518518515E-2</v>
      </c>
      <c r="I114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2.1018518518518516E-2</v>
      </c>
      <c r="J114" s="12" t="str">
        <f>IF(Tabulka1[[#This Row],[Pohlaví M/Z]]="Z",VLOOKUP(Tabulka1[[#This Row],[Ročník]],Tabulka3[],2,0),VLOOKUP(Tabulka1[[#This Row],[Ročník]],Tabulka3[],3,0))</f>
        <v>M70</v>
      </c>
      <c r="K114" s="8">
        <f>IF(Tabulka1[[#This Row],[výsledný čas]]="","",COUNTIFS(Tabulka1[Kategorie],Tabulka1[[#This Row],[Kategorie]],Tabulka1[výsledný čas],"&lt;"&amp;Tabulka1[[#This Row],[výsledný čas]],Tabulka1[výsledný čas],"&lt;&gt;")+1)</f>
        <v>9</v>
      </c>
      <c r="L114" s="8">
        <f>IF(Tabulka1[[#This Row],[výsledný čas]]="","",COUNTIFS(Tabulka1[Pohlaví M/Z],Tabulka1[[#This Row],[Pohlaví M/Z]],Tabulka1[výsledný čas],"&lt;"&amp;Tabulka1[[#This Row],[výsledný čas]],Tabulka1[výsledný čas],"&lt;&gt;")+1)</f>
        <v>102</v>
      </c>
      <c r="M114" s="8">
        <f>IF(ISERROR(RANK(Tabulka1[[#This Row],[výsledný čas]],Tabulka1[výsledný čas],1)),"",RANK(Tabulka1[[#This Row],[výsledný čas]],Tabulka1[výsledný čas],1))</f>
        <v>127</v>
      </c>
      <c r="R114" s="32"/>
      <c r="S114" s="30">
        <v>1.2384259259259258E-2</v>
      </c>
    </row>
    <row r="115" spans="1:19" x14ac:dyDescent="0.35">
      <c r="A115" s="37" t="s">
        <v>462</v>
      </c>
      <c r="B115" s="9" t="s">
        <v>441</v>
      </c>
      <c r="C115" t="s">
        <v>442</v>
      </c>
      <c r="D115" s="8">
        <v>1949</v>
      </c>
      <c r="E115" s="9" t="s">
        <v>252</v>
      </c>
      <c r="F115" s="12" t="s">
        <v>16</v>
      </c>
      <c r="G115" s="39">
        <v>0</v>
      </c>
      <c r="H115" s="10">
        <f>VLOOKUP(Tabulka1[[#This Row],[startovní číslo]],Tabulka13[],5,0)+$P$1</f>
        <v>3.0208333333333334E-2</v>
      </c>
      <c r="I115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3.0208333333333334E-2</v>
      </c>
      <c r="J115" s="12" t="str">
        <f>IF(Tabulka1[[#This Row],[Pohlaví M/Z]]="Z",VLOOKUP(Tabulka1[[#This Row],[Ročník]],Tabulka3[],2,0),VLOOKUP(Tabulka1[[#This Row],[Ročník]],Tabulka3[],3,0))</f>
        <v>M70</v>
      </c>
      <c r="K115" s="8">
        <f>IF(Tabulka1[[#This Row],[výsledný čas]]="","",COUNTIFS(Tabulka1[Kategorie],Tabulka1[[#This Row],[Kategorie]],Tabulka1[výsledný čas],"&lt;"&amp;Tabulka1[[#This Row],[výsledný čas]],Tabulka1[výsledný čas],"&lt;&gt;")+1)</f>
        <v>10</v>
      </c>
      <c r="L115" s="8">
        <f>IF(Tabulka1[[#This Row],[výsledný čas]]="","",COUNTIFS(Tabulka1[Pohlaví M/Z],Tabulka1[[#This Row],[Pohlaví M/Z]],Tabulka1[výsledný čas],"&lt;"&amp;Tabulka1[[#This Row],[výsledný čas]],Tabulka1[výsledný čas],"&lt;&gt;")+1)</f>
        <v>104</v>
      </c>
      <c r="M115" s="8">
        <f>IF(ISERROR(RANK(Tabulka1[[#This Row],[výsledný čas]],Tabulka1[výsledný čas],1)),"",RANK(Tabulka1[[#This Row],[výsledný čas]],Tabulka1[výsledný čas],1))</f>
        <v>132</v>
      </c>
      <c r="R115" s="32"/>
      <c r="S115" s="30">
        <v>1.2499999999999999E-2</v>
      </c>
    </row>
    <row r="116" spans="1:19" ht="18.5" x14ac:dyDescent="0.45">
      <c r="A116" s="37"/>
      <c r="B116" s="42" t="s">
        <v>470</v>
      </c>
      <c r="D116" s="8"/>
      <c r="E116" s="9"/>
      <c r="F116" s="12"/>
      <c r="G116" s="39"/>
      <c r="H116" s="10"/>
      <c r="I116" s="11"/>
      <c r="J116" s="12"/>
      <c r="K116" s="8" t="str">
        <f>IF(Tabulka1[[#This Row],[výsledný čas]]="","",COUNTIFS(Tabulka1[Kategorie],Tabulka1[[#This Row],[Kategorie]],Tabulka1[výsledný čas],"&lt;"&amp;Tabulka1[[#This Row],[výsledný čas]],Tabulka1[výsledný čas],"&lt;&gt;")+1)</f>
        <v/>
      </c>
      <c r="L116" s="8" t="str">
        <f>IF(Tabulka1[[#This Row],[výsledný čas]]="","",COUNTIFS(Tabulka1[Pohlaví M/Z],Tabulka1[[#This Row],[Pohlaví M/Z]],Tabulka1[výsledný čas],"&lt;"&amp;Tabulka1[[#This Row],[výsledný čas]],Tabulka1[výsledný čas],"&lt;&gt;")+1)</f>
        <v/>
      </c>
      <c r="M116" s="8" t="str">
        <f>IF(ISERROR(RANK(Tabulka1[[#This Row],[výsledný čas]],Tabulka1[výsledný čas],1)),"",RANK(Tabulka1[[#This Row],[výsledný čas]],Tabulka1[výsledný čas],1))</f>
        <v/>
      </c>
      <c r="R116" s="32"/>
      <c r="S116" s="30"/>
    </row>
    <row r="117" spans="1:19" x14ac:dyDescent="0.35">
      <c r="A117" s="36">
        <v>65</v>
      </c>
      <c r="B117" t="s">
        <v>384</v>
      </c>
      <c r="C117" t="s">
        <v>152</v>
      </c>
      <c r="D117">
        <v>1994</v>
      </c>
      <c r="E117" t="s">
        <v>385</v>
      </c>
      <c r="F117" s="34" t="s">
        <v>104</v>
      </c>
      <c r="G117" s="30">
        <v>7.2916666666666659E-3</v>
      </c>
      <c r="H117" s="10">
        <f>VLOOKUP(Tabulka1[[#This Row],[startovní číslo]],Tabulka13[],5,0)+$P$1</f>
        <v>1.8043981481481484E-2</v>
      </c>
      <c r="I117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1.0752314814814819E-2</v>
      </c>
      <c r="J117" s="12" t="str">
        <f>IF(Tabulka1[[#This Row],[Pohlaví M/Z]]="Z",VLOOKUP(Tabulka1[[#This Row],[Ročník]],Tabulka3[],2,0),VLOOKUP(Tabulka1[[#This Row],[Ročník]],Tabulka3[],3,0))</f>
        <v>Z20</v>
      </c>
      <c r="K117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L117" s="8">
        <f>IF(Tabulka1[[#This Row],[výsledný čas]]="","",COUNTIFS(Tabulka1[Pohlaví M/Z],Tabulka1[[#This Row],[Pohlaví M/Z]],Tabulka1[výsledný čas],"&lt;"&amp;Tabulka1[[#This Row],[výsledný čas]],Tabulka1[výsledný čas],"&lt;&gt;")+1)</f>
        <v>3</v>
      </c>
      <c r="M117" s="8">
        <f>IF(ISERROR(RANK(Tabulka1[[#This Row],[výsledný čas]],Tabulka1[výsledný čas],1)),"",RANK(Tabulka1[[#This Row],[výsledný čas]],Tabulka1[výsledný čas],1))</f>
        <v>28</v>
      </c>
      <c r="R117" s="32"/>
      <c r="S117" s="30">
        <v>1.261574074074074E-2</v>
      </c>
    </row>
    <row r="118" spans="1:19" x14ac:dyDescent="0.35">
      <c r="A118" s="37">
        <v>108</v>
      </c>
      <c r="B118" s="9" t="s">
        <v>446</v>
      </c>
      <c r="C118" t="s">
        <v>222</v>
      </c>
      <c r="D118" s="8">
        <v>1999</v>
      </c>
      <c r="E118" s="9" t="s">
        <v>376</v>
      </c>
      <c r="F118" s="12" t="s">
        <v>104</v>
      </c>
      <c r="G118" s="30">
        <v>1.2268518518518517E-2</v>
      </c>
      <c r="H118" s="10">
        <f>VLOOKUP(Tabulka1[[#This Row],[startovní číslo]],Tabulka13[],5,0)+$P$1</f>
        <v>2.4513888888888887E-2</v>
      </c>
      <c r="I118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1.224537037037037E-2</v>
      </c>
      <c r="J118" s="12" t="str">
        <f>IF(Tabulka1[[#This Row],[Pohlaví M/Z]]="Z",VLOOKUP(Tabulka1[[#This Row],[Ročník]],Tabulka3[],2,0),VLOOKUP(Tabulka1[[#This Row],[Ročník]],Tabulka3[],3,0))</f>
        <v>Z20</v>
      </c>
      <c r="K118" s="8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L118" s="8">
        <f>IF(Tabulka1[[#This Row],[výsledný čas]]="","",COUNTIFS(Tabulka1[Pohlaví M/Z],Tabulka1[[#This Row],[Pohlaví M/Z]],Tabulka1[výsledný čas],"&lt;"&amp;Tabulka1[[#This Row],[výsledný čas]],Tabulka1[výsledný čas],"&lt;&gt;")+1)</f>
        <v>4</v>
      </c>
      <c r="M118" s="8">
        <f>IF(ISERROR(RANK(Tabulka1[[#This Row],[výsledný čas]],Tabulka1[výsledný čas],1)),"",RANK(Tabulka1[[#This Row],[výsledný čas]],Tabulka1[výsledný čas],1))</f>
        <v>60</v>
      </c>
      <c r="R118" s="32"/>
      <c r="S118" s="30">
        <v>1.2731481481481481E-2</v>
      </c>
    </row>
    <row r="119" spans="1:19" x14ac:dyDescent="0.35">
      <c r="A119" s="36">
        <v>13</v>
      </c>
      <c r="B119" t="s">
        <v>224</v>
      </c>
      <c r="C119" t="s">
        <v>225</v>
      </c>
      <c r="D119">
        <v>1991</v>
      </c>
      <c r="E119" t="s">
        <v>158</v>
      </c>
      <c r="F119" s="34" t="s">
        <v>104</v>
      </c>
      <c r="G119" s="39">
        <v>1.3888888888888887E-3</v>
      </c>
      <c r="H119" s="10">
        <f>VLOOKUP(Tabulka1[[#This Row],[startovní číslo]],Tabulka13[],5,0)+$P$1</f>
        <v>1.6550925925925924E-2</v>
      </c>
      <c r="I119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1.5162037037037035E-2</v>
      </c>
      <c r="J119" s="12" t="str">
        <f>IF(Tabulka1[[#This Row],[Pohlaví M/Z]]="Z",VLOOKUP(Tabulka1[[#This Row],[Ročník]],Tabulka3[],2,0),VLOOKUP(Tabulka1[[#This Row],[Ročník]],Tabulka3[],3,0))</f>
        <v>Z20</v>
      </c>
      <c r="K119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L119" s="8">
        <f>IF(Tabulka1[[#This Row],[výsledný čas]]="","",COUNTIFS(Tabulka1[Pohlaví M/Z],Tabulka1[[#This Row],[Pohlaví M/Z]],Tabulka1[výsledný čas],"&lt;"&amp;Tabulka1[[#This Row],[výsledný čas]],Tabulka1[výsledný čas],"&lt;&gt;")+1)</f>
        <v>21</v>
      </c>
      <c r="M119" s="8">
        <f>IF(ISERROR(RANK(Tabulka1[[#This Row],[výsledný čas]],Tabulka1[výsledný čas],1)),"",RANK(Tabulka1[[#This Row],[výsledný čas]],Tabulka1[výsledný čas],1))</f>
        <v>102</v>
      </c>
      <c r="R119" s="32"/>
      <c r="S119" s="30">
        <v>1.2847222222222222E-2</v>
      </c>
    </row>
    <row r="120" spans="1:19" x14ac:dyDescent="0.35">
      <c r="A120" s="36">
        <v>36</v>
      </c>
      <c r="B120" t="s">
        <v>229</v>
      </c>
      <c r="C120" t="s">
        <v>386</v>
      </c>
      <c r="D120">
        <v>1982</v>
      </c>
      <c r="E120" t="s">
        <v>387</v>
      </c>
      <c r="F120" s="34" t="s">
        <v>104</v>
      </c>
      <c r="G120" s="39">
        <v>4.0509259259259257E-3</v>
      </c>
      <c r="H120" s="10">
        <f>VLOOKUP(Tabulka1[[#This Row],[startovní číslo]],Tabulka13[],5,0)+$P$1</f>
        <v>1.3935185185185184E-2</v>
      </c>
      <c r="I120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9.8842592592592593E-3</v>
      </c>
      <c r="J120" s="12" t="str">
        <f>IF(Tabulka1[[#This Row],[Pohlaví M/Z]]="Z",VLOOKUP(Tabulka1[[#This Row],[Ročník]],Tabulka3[],2,0),VLOOKUP(Tabulka1[[#This Row],[Ročník]],Tabulka3[],3,0))</f>
        <v>Z35</v>
      </c>
      <c r="K120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L120" s="8">
        <f>IF(Tabulka1[[#This Row],[výsledný čas]]="","",COUNTIFS(Tabulka1[Pohlaví M/Z],Tabulka1[[#This Row],[Pohlaví M/Z]],Tabulka1[výsledný čas],"&lt;"&amp;Tabulka1[[#This Row],[výsledný čas]],Tabulka1[výsledný čas],"&lt;&gt;")+1)</f>
        <v>1</v>
      </c>
      <c r="M120" s="8">
        <f>IF(ISERROR(RANK(Tabulka1[[#This Row],[výsledný čas]],Tabulka1[výsledný čas],1)),"",RANK(Tabulka1[[#This Row],[výsledný čas]],Tabulka1[výsledný čas],1))</f>
        <v>13</v>
      </c>
      <c r="R120" s="32"/>
      <c r="S120" s="30">
        <v>1.2962962962962963E-2</v>
      </c>
    </row>
    <row r="121" spans="1:19" x14ac:dyDescent="0.35">
      <c r="A121" s="37">
        <v>18</v>
      </c>
      <c r="B121" s="9" t="s">
        <v>447</v>
      </c>
      <c r="C121" t="s">
        <v>448</v>
      </c>
      <c r="D121" s="8">
        <v>1984</v>
      </c>
      <c r="E121" s="9" t="s">
        <v>25</v>
      </c>
      <c r="F121" s="12" t="s">
        <v>104</v>
      </c>
      <c r="G121" s="39">
        <v>1.9675925925925924E-3</v>
      </c>
      <c r="H121" s="10">
        <f>VLOOKUP(Tabulka1[[#This Row],[startovní číslo]],Tabulka13[],5,0)+$P$1</f>
        <v>1.5914351851851853E-2</v>
      </c>
      <c r="I121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1.3946759259259261E-2</v>
      </c>
      <c r="J121" s="12" t="str">
        <f>IF(Tabulka1[[#This Row],[Pohlaví M/Z]]="Z",VLOOKUP(Tabulka1[[#This Row],[Ročník]],Tabulka3[],2,0),VLOOKUP(Tabulka1[[#This Row],[Ročník]],Tabulka3[],3,0))</f>
        <v>Z35</v>
      </c>
      <c r="K121" s="8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L121" s="8">
        <f>IF(Tabulka1[[#This Row],[výsledný čas]]="","",COUNTIFS(Tabulka1[Pohlaví M/Z],Tabulka1[[#This Row],[Pohlaví M/Z]],Tabulka1[výsledný čas],"&lt;"&amp;Tabulka1[[#This Row],[výsledný čas]],Tabulka1[výsledný čas],"&lt;&gt;")+1)</f>
        <v>10</v>
      </c>
      <c r="M121" s="8">
        <f>IF(ISERROR(RANK(Tabulka1[[#This Row],[výsledný čas]],Tabulka1[výsledný čas],1)),"",RANK(Tabulka1[[#This Row],[výsledný čas]],Tabulka1[výsledný čas],1))</f>
        <v>86</v>
      </c>
      <c r="R121" s="32"/>
      <c r="S121" s="30">
        <v>1.3078703703703702E-2</v>
      </c>
    </row>
    <row r="122" spans="1:19" x14ac:dyDescent="0.35">
      <c r="A122" s="37">
        <v>131</v>
      </c>
      <c r="B122" s="9" t="s">
        <v>449</v>
      </c>
      <c r="C122" t="s">
        <v>450</v>
      </c>
      <c r="D122" s="8">
        <v>1984</v>
      </c>
      <c r="E122" s="9" t="s">
        <v>451</v>
      </c>
      <c r="F122" s="12" t="s">
        <v>104</v>
      </c>
      <c r="G122" s="30">
        <v>1.4930555555555555E-2</v>
      </c>
      <c r="H122" s="10">
        <f>VLOOKUP(Tabulka1[[#This Row],[startovní číslo]],Tabulka13[],5,0)+$P$1</f>
        <v>2.9201388888888888E-2</v>
      </c>
      <c r="I122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1.4270833333333333E-2</v>
      </c>
      <c r="J122" s="12" t="str">
        <f>IF(Tabulka1[[#This Row],[Pohlaví M/Z]]="Z",VLOOKUP(Tabulka1[[#This Row],[Ročník]],Tabulka3[],2,0),VLOOKUP(Tabulka1[[#This Row],[Ročník]],Tabulka3[],3,0))</f>
        <v>Z35</v>
      </c>
      <c r="K122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L122" s="8">
        <f>IF(Tabulka1[[#This Row],[výsledný čas]]="","",COUNTIFS(Tabulka1[Pohlaví M/Z],Tabulka1[[#This Row],[Pohlaví M/Z]],Tabulka1[výsledný čas],"&lt;"&amp;Tabulka1[[#This Row],[výsledný čas]],Tabulka1[výsledný čas],"&lt;&gt;")+1)</f>
        <v>14</v>
      </c>
      <c r="M122" s="8">
        <f>IF(ISERROR(RANK(Tabulka1[[#This Row],[výsledný čas]],Tabulka1[výsledný čas],1)),"",RANK(Tabulka1[[#This Row],[výsledný čas]],Tabulka1[výsledný čas],1))</f>
        <v>92</v>
      </c>
      <c r="R122" s="32"/>
      <c r="S122" s="30">
        <v>1.3194444444444443E-2</v>
      </c>
    </row>
    <row r="123" spans="1:19" x14ac:dyDescent="0.35">
      <c r="A123" s="36">
        <v>9</v>
      </c>
      <c r="B123" t="s">
        <v>274</v>
      </c>
      <c r="C123" t="s">
        <v>225</v>
      </c>
      <c r="D123">
        <v>1985</v>
      </c>
      <c r="E123" t="s">
        <v>71</v>
      </c>
      <c r="F123" s="34" t="s">
        <v>104</v>
      </c>
      <c r="G123" s="39">
        <v>9.2592592592592585E-4</v>
      </c>
      <c r="H123" s="10">
        <f>VLOOKUP(Tabulka1[[#This Row],[startovní číslo]],Tabulka13[],5,0)+$P$1</f>
        <v>1.6307870370370372E-2</v>
      </c>
      <c r="I123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1.5381944444444446E-2</v>
      </c>
      <c r="J123" s="12" t="str">
        <f>IF(Tabulka1[[#This Row],[Pohlaví M/Z]]="Z",VLOOKUP(Tabulka1[[#This Row],[Ročník]],Tabulka3[],2,0),VLOOKUP(Tabulka1[[#This Row],[Ročník]],Tabulka3[],3,0))</f>
        <v>Z35</v>
      </c>
      <c r="K123" s="8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L123" s="8">
        <f>IF(Tabulka1[[#This Row],[výsledný čas]]="","",COUNTIFS(Tabulka1[Pohlaví M/Z],Tabulka1[[#This Row],[Pohlaví M/Z]],Tabulka1[výsledný čas],"&lt;"&amp;Tabulka1[[#This Row],[výsledný čas]],Tabulka1[výsledný čas],"&lt;&gt;")+1)</f>
        <v>22</v>
      </c>
      <c r="M123" s="8">
        <f>IF(ISERROR(RANK(Tabulka1[[#This Row],[výsledný čas]],Tabulka1[výsledný čas],1)),"",RANK(Tabulka1[[#This Row],[výsledný čas]],Tabulka1[výsledný čas],1))</f>
        <v>103</v>
      </c>
      <c r="R123" s="32"/>
      <c r="S123" s="30">
        <v>1.3310185185185184E-2</v>
      </c>
    </row>
    <row r="124" spans="1:19" ht="18.5" x14ac:dyDescent="0.45">
      <c r="A124" s="36"/>
      <c r="B124" s="44" t="s">
        <v>471</v>
      </c>
      <c r="F124" s="34"/>
      <c r="G124" s="39"/>
      <c r="H124" s="10"/>
      <c r="I124" s="11"/>
      <c r="J124" s="12"/>
      <c r="K124" s="8" t="str">
        <f>IF(Tabulka1[[#This Row],[výsledný čas]]="","",COUNTIFS(Tabulka1[Kategorie],Tabulka1[[#This Row],[Kategorie]],Tabulka1[výsledný čas],"&lt;"&amp;Tabulka1[[#This Row],[výsledný čas]],Tabulka1[výsledný čas],"&lt;&gt;")+1)</f>
        <v/>
      </c>
      <c r="L124" s="8" t="str">
        <f>IF(Tabulka1[[#This Row],[výsledný čas]]="","",COUNTIFS(Tabulka1[Pohlaví M/Z],Tabulka1[[#This Row],[Pohlaví M/Z]],Tabulka1[výsledný čas],"&lt;"&amp;Tabulka1[[#This Row],[výsledný čas]],Tabulka1[výsledný čas],"&lt;&gt;")+1)</f>
        <v/>
      </c>
      <c r="M124" s="8" t="str">
        <f>IF(ISERROR(RANK(Tabulka1[[#This Row],[výsledný čas]],Tabulka1[výsledný čas],1)),"",RANK(Tabulka1[[#This Row],[výsledný čas]],Tabulka1[výsledný čas],1))</f>
        <v/>
      </c>
      <c r="R124" s="32"/>
      <c r="S124" s="30"/>
    </row>
    <row r="125" spans="1:19" x14ac:dyDescent="0.35">
      <c r="A125" s="36">
        <v>24</v>
      </c>
      <c r="B125" t="s">
        <v>389</v>
      </c>
      <c r="C125" t="s">
        <v>390</v>
      </c>
      <c r="D125">
        <v>1967</v>
      </c>
      <c r="E125" t="s">
        <v>391</v>
      </c>
      <c r="F125" s="34" t="s">
        <v>104</v>
      </c>
      <c r="G125" s="39">
        <v>2.662037037037037E-3</v>
      </c>
      <c r="H125" s="10">
        <f>VLOOKUP(Tabulka1[[#This Row],[startovní číslo]],Tabulka13[],5,0)+$P$1</f>
        <v>1.5219907407407409E-2</v>
      </c>
      <c r="I125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1.2557870370370372E-2</v>
      </c>
      <c r="J125" s="12" t="str">
        <f>IF(Tabulka1[[#This Row],[Pohlaví M/Z]]="Z",VLOOKUP(Tabulka1[[#This Row],[Ročník]],Tabulka3[],2,0),VLOOKUP(Tabulka1[[#This Row],[Ročník]],Tabulka3[],3,0))</f>
        <v>Z45</v>
      </c>
      <c r="K125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L125" s="8">
        <f>IF(Tabulka1[[#This Row],[výsledný čas]]="","",COUNTIFS(Tabulka1[Pohlaví M/Z],Tabulka1[[#This Row],[Pohlaví M/Z]],Tabulka1[výsledný čas],"&lt;"&amp;Tabulka1[[#This Row],[výsledný čas]],Tabulka1[výsledný čas],"&lt;&gt;")+1)</f>
        <v>5</v>
      </c>
      <c r="M125" s="8">
        <f>IF(ISERROR(RANK(Tabulka1[[#This Row],[výsledný čas]],Tabulka1[výsledný čas],1)),"",RANK(Tabulka1[[#This Row],[výsledný čas]],Tabulka1[výsledný čas],1))</f>
        <v>67</v>
      </c>
      <c r="R125" s="32"/>
      <c r="S125" s="30">
        <v>1.3541666666666665E-2</v>
      </c>
    </row>
    <row r="126" spans="1:19" x14ac:dyDescent="0.35">
      <c r="A126" s="37">
        <v>75</v>
      </c>
      <c r="B126" s="9" t="s">
        <v>452</v>
      </c>
      <c r="C126" t="s">
        <v>453</v>
      </c>
      <c r="D126" s="8">
        <v>1971</v>
      </c>
      <c r="E126" s="9" t="s">
        <v>83</v>
      </c>
      <c r="F126" s="12" t="s">
        <v>104</v>
      </c>
      <c r="G126" s="30">
        <v>8.4490740740740724E-3</v>
      </c>
      <c r="H126" s="10">
        <f>VLOOKUP(Tabulka1[[#This Row],[startovní číslo]],Tabulka13[],5,0)+$P$1</f>
        <v>2.1030092592592597E-2</v>
      </c>
      <c r="I126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1.2581018518518524E-2</v>
      </c>
      <c r="J126" s="12" t="str">
        <f>IF(Tabulka1[[#This Row],[Pohlaví M/Z]]="Z",VLOOKUP(Tabulka1[[#This Row],[Ročník]],Tabulka3[],2,0),VLOOKUP(Tabulka1[[#This Row],[Ročník]],Tabulka3[],3,0))</f>
        <v>Z45</v>
      </c>
      <c r="K126" s="8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L126" s="8">
        <f>IF(Tabulka1[[#This Row],[výsledný čas]]="","",COUNTIFS(Tabulka1[Pohlaví M/Z],Tabulka1[[#This Row],[Pohlaví M/Z]],Tabulka1[výsledný čas],"&lt;"&amp;Tabulka1[[#This Row],[výsledný čas]],Tabulka1[výsledný čas],"&lt;&gt;")+1)</f>
        <v>6</v>
      </c>
      <c r="M126" s="8">
        <f>IF(ISERROR(RANK(Tabulka1[[#This Row],[výsledný čas]],Tabulka1[výsledný čas],1)),"",RANK(Tabulka1[[#This Row],[výsledný čas]],Tabulka1[výsledný čas],1))</f>
        <v>69</v>
      </c>
      <c r="R126" s="32"/>
      <c r="S126" s="30">
        <v>1.3657407407407406E-2</v>
      </c>
    </row>
    <row r="127" spans="1:19" x14ac:dyDescent="0.35">
      <c r="A127" s="36">
        <v>81</v>
      </c>
      <c r="B127" t="s">
        <v>189</v>
      </c>
      <c r="C127" t="s">
        <v>185</v>
      </c>
      <c r="D127">
        <v>1973</v>
      </c>
      <c r="E127" t="s">
        <v>388</v>
      </c>
      <c r="F127" s="34" t="s">
        <v>104</v>
      </c>
      <c r="G127" s="30">
        <v>9.1435185185185178E-3</v>
      </c>
      <c r="H127" s="10">
        <f>VLOOKUP(Tabulka1[[#This Row],[startovní číslo]],Tabulka13[],5,0)+$P$1</f>
        <v>2.2349537037037032E-2</v>
      </c>
      <c r="I127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1.3206018518518515E-2</v>
      </c>
      <c r="J127" s="12" t="str">
        <f>IF(Tabulka1[[#This Row],[Pohlaví M/Z]]="Z",VLOOKUP(Tabulka1[[#This Row],[Ročník]],Tabulka3[],2,0),VLOOKUP(Tabulka1[[#This Row],[Ročník]],Tabulka3[],3,0))</f>
        <v>Z45</v>
      </c>
      <c r="K127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L127" s="8">
        <f>IF(Tabulka1[[#This Row],[výsledný čas]]="","",COUNTIFS(Tabulka1[Pohlaví M/Z],Tabulka1[[#This Row],[Pohlaví M/Z]],Tabulka1[výsledný čas],"&lt;"&amp;Tabulka1[[#This Row],[výsledný čas]],Tabulka1[výsledný čas],"&lt;&gt;")+1)</f>
        <v>8</v>
      </c>
      <c r="M127" s="8">
        <f>IF(ISERROR(RANK(Tabulka1[[#This Row],[výsledný čas]],Tabulka1[výsledný čas],1)),"",RANK(Tabulka1[[#This Row],[výsledný čas]],Tabulka1[výsledný čas],1))</f>
        <v>80</v>
      </c>
      <c r="R127" s="32"/>
      <c r="S127" s="30">
        <v>1.3773148148148147E-2</v>
      </c>
    </row>
    <row r="128" spans="1:19" x14ac:dyDescent="0.35">
      <c r="A128" s="36">
        <v>41</v>
      </c>
      <c r="B128" t="s">
        <v>228</v>
      </c>
      <c r="C128" t="s">
        <v>229</v>
      </c>
      <c r="D128">
        <v>1970</v>
      </c>
      <c r="E128" t="s">
        <v>230</v>
      </c>
      <c r="F128" s="34" t="s">
        <v>104</v>
      </c>
      <c r="G128" s="39">
        <v>4.6296296296296294E-3</v>
      </c>
      <c r="H128" s="10">
        <f>VLOOKUP(Tabulka1[[#This Row],[startovní číslo]],Tabulka13[],5,0)+$P$1</f>
        <v>1.861111111111111E-2</v>
      </c>
      <c r="I128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1.398148148148148E-2</v>
      </c>
      <c r="J128" s="12" t="str">
        <f>IF(Tabulka1[[#This Row],[Pohlaví M/Z]]="Z",VLOOKUP(Tabulka1[[#This Row],[Ročník]],Tabulka3[],2,0),VLOOKUP(Tabulka1[[#This Row],[Ročník]],Tabulka3[],3,0))</f>
        <v>Z45</v>
      </c>
      <c r="K128" s="8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L128" s="8">
        <f>IF(Tabulka1[[#This Row],[výsledný čas]]="","",COUNTIFS(Tabulka1[Pohlaví M/Z],Tabulka1[[#This Row],[Pohlaví M/Z]],Tabulka1[výsledný čas],"&lt;"&amp;Tabulka1[[#This Row],[výsledný čas]],Tabulka1[výsledný čas],"&lt;&gt;")+1)</f>
        <v>11</v>
      </c>
      <c r="M128" s="8">
        <f>IF(ISERROR(RANK(Tabulka1[[#This Row],[výsledný čas]],Tabulka1[výsledný čas],1)),"",RANK(Tabulka1[[#This Row],[výsledný čas]],Tabulka1[výsledný čas],1))</f>
        <v>87</v>
      </c>
      <c r="R128" s="32"/>
      <c r="S128" s="30">
        <v>1.3888888888888888E-2</v>
      </c>
    </row>
    <row r="129" spans="1:19" x14ac:dyDescent="0.35">
      <c r="A129" s="36">
        <v>90</v>
      </c>
      <c r="B129" t="s">
        <v>101</v>
      </c>
      <c r="C129" t="s">
        <v>231</v>
      </c>
      <c r="D129">
        <v>1974</v>
      </c>
      <c r="E129" t="s">
        <v>232</v>
      </c>
      <c r="F129" s="34" t="s">
        <v>104</v>
      </c>
      <c r="G129" s="30">
        <v>1.0185185185185184E-2</v>
      </c>
      <c r="H129" s="10">
        <f>VLOOKUP(Tabulka1[[#This Row],[startovní číslo]],Tabulka13[],5,0)+$P$1</f>
        <v>2.4293981481481482E-2</v>
      </c>
      <c r="I129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1.4108796296296298E-2</v>
      </c>
      <c r="J129" s="12" t="str">
        <f>IF(Tabulka1[[#This Row],[Pohlaví M/Z]]="Z",VLOOKUP(Tabulka1[[#This Row],[Ročník]],Tabulka3[],2,0),VLOOKUP(Tabulka1[[#This Row],[Ročník]],Tabulka3[],3,0))</f>
        <v>Z45</v>
      </c>
      <c r="K129" s="8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L129" s="8">
        <f>IF(Tabulka1[[#This Row],[výsledný čas]]="","",COUNTIFS(Tabulka1[Pohlaví M/Z],Tabulka1[[#This Row],[Pohlaví M/Z]],Tabulka1[výsledný čas],"&lt;"&amp;Tabulka1[[#This Row],[výsledný čas]],Tabulka1[výsledný čas],"&lt;&gt;")+1)</f>
        <v>12</v>
      </c>
      <c r="M129" s="8">
        <f>IF(ISERROR(RANK(Tabulka1[[#This Row],[výsledný čas]],Tabulka1[výsledný čas],1)),"",RANK(Tabulka1[[#This Row],[výsledný čas]],Tabulka1[výsledný čas],1))</f>
        <v>90</v>
      </c>
      <c r="R129" s="32"/>
      <c r="S129" s="30">
        <v>1.4004629629629629E-2</v>
      </c>
    </row>
    <row r="130" spans="1:19" x14ac:dyDescent="0.35">
      <c r="A130" s="36">
        <v>77</v>
      </c>
      <c r="B130" t="s">
        <v>215</v>
      </c>
      <c r="C130" t="s">
        <v>216</v>
      </c>
      <c r="D130">
        <v>1974</v>
      </c>
      <c r="E130" t="s">
        <v>348</v>
      </c>
      <c r="F130" s="34" t="s">
        <v>104</v>
      </c>
      <c r="G130" s="30">
        <v>8.6805555555555542E-3</v>
      </c>
      <c r="H130" s="10">
        <f>VLOOKUP(Tabulka1[[#This Row],[startovní číslo]],Tabulka13[],5,0)+$P$1</f>
        <v>2.2835648148148147E-2</v>
      </c>
      <c r="I130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1.4155092592592592E-2</v>
      </c>
      <c r="J130" s="12" t="str">
        <f>IF(Tabulka1[[#This Row],[Pohlaví M/Z]]="Z",VLOOKUP(Tabulka1[[#This Row],[Ročník]],Tabulka3[],2,0),VLOOKUP(Tabulka1[[#This Row],[Ročník]],Tabulka3[],3,0))</f>
        <v>Z45</v>
      </c>
      <c r="K130" s="8">
        <f>IF(Tabulka1[[#This Row],[výsledný čas]]="","",COUNTIFS(Tabulka1[Kategorie],Tabulka1[[#This Row],[Kategorie]],Tabulka1[výsledný čas],"&lt;"&amp;Tabulka1[[#This Row],[výsledný čas]],Tabulka1[výsledný čas],"&lt;&gt;")+1)</f>
        <v>6</v>
      </c>
      <c r="L130" s="8">
        <f>IF(Tabulka1[[#This Row],[výsledný čas]]="","",COUNTIFS(Tabulka1[Pohlaví M/Z],Tabulka1[[#This Row],[Pohlaví M/Z]],Tabulka1[výsledný čas],"&lt;"&amp;Tabulka1[[#This Row],[výsledný čas]],Tabulka1[výsledný čas],"&lt;&gt;")+1)</f>
        <v>13</v>
      </c>
      <c r="M130" s="8">
        <f>IF(ISERROR(RANK(Tabulka1[[#This Row],[výsledný čas]],Tabulka1[výsledný čas],1)),"",RANK(Tabulka1[[#This Row],[výsledný čas]],Tabulka1[výsledný čas],1))</f>
        <v>91</v>
      </c>
      <c r="R130" s="32"/>
      <c r="S130" s="30">
        <v>1.412037037037037E-2</v>
      </c>
    </row>
    <row r="131" spans="1:19" x14ac:dyDescent="0.35">
      <c r="A131" s="37">
        <v>100</v>
      </c>
      <c r="B131" s="9" t="s">
        <v>394</v>
      </c>
      <c r="C131" t="s">
        <v>454</v>
      </c>
      <c r="D131" s="8">
        <v>1970</v>
      </c>
      <c r="E131" s="9" t="s">
        <v>418</v>
      </c>
      <c r="F131" s="12" t="s">
        <v>104</v>
      </c>
      <c r="G131" s="30">
        <v>1.1342592592592592E-2</v>
      </c>
      <c r="H131" s="10">
        <f>VLOOKUP(Tabulka1[[#This Row],[startovní číslo]],Tabulka13[],5,0)+$P$1</f>
        <v>2.5949074074074072E-2</v>
      </c>
      <c r="I131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1.4606481481481481E-2</v>
      </c>
      <c r="J131" s="12" t="str">
        <f>IF(Tabulka1[[#This Row],[Pohlaví M/Z]]="Z",VLOOKUP(Tabulka1[[#This Row],[Ročník]],Tabulka3[],2,0),VLOOKUP(Tabulka1[[#This Row],[Ročník]],Tabulka3[],3,0))</f>
        <v>Z45</v>
      </c>
      <c r="K131" s="8">
        <f>IF(Tabulka1[[#This Row],[výsledný čas]]="","",COUNTIFS(Tabulka1[Kategorie],Tabulka1[[#This Row],[Kategorie]],Tabulka1[výsledný čas],"&lt;"&amp;Tabulka1[[#This Row],[výsledný čas]],Tabulka1[výsledný čas],"&lt;&gt;")+1)</f>
        <v>7</v>
      </c>
      <c r="L131" s="8">
        <f>IF(Tabulka1[[#This Row],[výsledný čas]]="","",COUNTIFS(Tabulka1[Pohlaví M/Z],Tabulka1[[#This Row],[Pohlaví M/Z]],Tabulka1[výsledný čas],"&lt;"&amp;Tabulka1[[#This Row],[výsledný čas]],Tabulka1[výsledný čas],"&lt;&gt;")+1)</f>
        <v>15</v>
      </c>
      <c r="M131" s="8">
        <f>IF(ISERROR(RANK(Tabulka1[[#This Row],[výsledný čas]],Tabulka1[výsledný čas],1)),"",RANK(Tabulka1[[#This Row],[výsledný čas]],Tabulka1[výsledný čas],1))</f>
        <v>95</v>
      </c>
      <c r="R131" s="32"/>
      <c r="S131" s="30">
        <v>1.4236111111111109E-2</v>
      </c>
    </row>
    <row r="132" spans="1:19" x14ac:dyDescent="0.35">
      <c r="A132" s="36">
        <v>43</v>
      </c>
      <c r="B132" t="s">
        <v>250</v>
      </c>
      <c r="C132" t="s">
        <v>251</v>
      </c>
      <c r="D132">
        <v>1973</v>
      </c>
      <c r="E132" t="s">
        <v>252</v>
      </c>
      <c r="F132" s="34" t="s">
        <v>104</v>
      </c>
      <c r="G132" s="39">
        <v>4.8611111111111103E-3</v>
      </c>
      <c r="H132" s="10">
        <f>VLOOKUP(Tabulka1[[#This Row],[startovní číslo]],Tabulka13[],5,0)+$P$1</f>
        <v>1.9641203703703706E-2</v>
      </c>
      <c r="I132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1.4780092592592595E-2</v>
      </c>
      <c r="J132" s="12" t="str">
        <f>IF(Tabulka1[[#This Row],[Pohlaví M/Z]]="Z",VLOOKUP(Tabulka1[[#This Row],[Ročník]],Tabulka3[],2,0),VLOOKUP(Tabulka1[[#This Row],[Ročník]],Tabulka3[],3,0))</f>
        <v>Z45</v>
      </c>
      <c r="K132" s="8">
        <f>IF(Tabulka1[[#This Row],[výsledný čas]]="","",COUNTIFS(Tabulka1[Kategorie],Tabulka1[[#This Row],[Kategorie]],Tabulka1[výsledný čas],"&lt;"&amp;Tabulka1[[#This Row],[výsledný čas]],Tabulka1[výsledný čas],"&lt;&gt;")+1)</f>
        <v>8</v>
      </c>
      <c r="L132" s="8">
        <f>IF(Tabulka1[[#This Row],[výsledný čas]]="","",COUNTIFS(Tabulka1[Pohlaví M/Z],Tabulka1[[#This Row],[Pohlaví M/Z]],Tabulka1[výsledný čas],"&lt;"&amp;Tabulka1[[#This Row],[výsledný čas]],Tabulka1[výsledný čas],"&lt;&gt;")+1)</f>
        <v>17</v>
      </c>
      <c r="M132" s="8">
        <f>IF(ISERROR(RANK(Tabulka1[[#This Row],[výsledný čas]],Tabulka1[výsledný čas],1)),"",RANK(Tabulka1[[#This Row],[výsledný čas]],Tabulka1[výsledný čas],1))</f>
        <v>98</v>
      </c>
      <c r="R132" s="32"/>
      <c r="S132" s="30">
        <v>1.435185185185185E-2</v>
      </c>
    </row>
    <row r="133" spans="1:19" x14ac:dyDescent="0.35">
      <c r="A133" s="37">
        <v>2</v>
      </c>
      <c r="B133" s="9" t="s">
        <v>242</v>
      </c>
      <c r="C133" t="s">
        <v>225</v>
      </c>
      <c r="D133" s="8">
        <v>1975</v>
      </c>
      <c r="E133" s="9" t="s">
        <v>160</v>
      </c>
      <c r="F133" s="12" t="s">
        <v>104</v>
      </c>
      <c r="G133" s="39">
        <v>1.1574074074074073E-4</v>
      </c>
      <c r="H133" s="10">
        <f>VLOOKUP(Tabulka1[[#This Row],[startovní číslo]],Tabulka13[],5,0)+$P$1</f>
        <v>1.5046296296296295E-2</v>
      </c>
      <c r="I133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1.4930555555555555E-2</v>
      </c>
      <c r="J133" s="12" t="str">
        <f>IF(Tabulka1[[#This Row],[Pohlaví M/Z]]="Z",VLOOKUP(Tabulka1[[#This Row],[Ročník]],Tabulka3[],2,0),VLOOKUP(Tabulka1[[#This Row],[Ročník]],Tabulka3[],3,0))</f>
        <v>Z45</v>
      </c>
      <c r="K133" s="8">
        <f>IF(Tabulka1[[#This Row],[výsledný čas]]="","",COUNTIFS(Tabulka1[Kategorie],Tabulka1[[#This Row],[Kategorie]],Tabulka1[výsledný čas],"&lt;"&amp;Tabulka1[[#This Row],[výsledný čas]],Tabulka1[výsledný čas],"&lt;&gt;")+1)</f>
        <v>9</v>
      </c>
      <c r="L133" s="8">
        <f>IF(Tabulka1[[#This Row],[výsledný čas]]="","",COUNTIFS(Tabulka1[Pohlaví M/Z],Tabulka1[[#This Row],[Pohlaví M/Z]],Tabulka1[výsledný čas],"&lt;"&amp;Tabulka1[[#This Row],[výsledný čas]],Tabulka1[výsledný čas],"&lt;&gt;")+1)</f>
        <v>19</v>
      </c>
      <c r="M133" s="8">
        <f>IF(ISERROR(RANK(Tabulka1[[#This Row],[výsledný čas]],Tabulka1[výsledný čas],1)),"",RANK(Tabulka1[[#This Row],[výsledný čas]],Tabulka1[výsledný čas],1))</f>
        <v>100</v>
      </c>
      <c r="S133" s="30">
        <v>1.4467592592592591E-2</v>
      </c>
    </row>
    <row r="134" spans="1:19" ht="18.5" x14ac:dyDescent="0.45">
      <c r="A134" s="37"/>
      <c r="B134" s="42" t="s">
        <v>472</v>
      </c>
      <c r="D134" s="8"/>
      <c r="E134" s="9"/>
      <c r="F134" s="12"/>
      <c r="G134" s="39"/>
      <c r="H134" s="10"/>
      <c r="I134" s="11"/>
      <c r="J134" s="12"/>
      <c r="K134" s="8" t="str">
        <f>IF(Tabulka1[[#This Row],[výsledný čas]]="","",COUNTIFS(Tabulka1[Kategorie],Tabulka1[[#This Row],[Kategorie]],Tabulka1[výsledný čas],"&lt;"&amp;Tabulka1[[#This Row],[výsledný čas]],Tabulka1[výsledný čas],"&lt;&gt;")+1)</f>
        <v/>
      </c>
      <c r="L134" s="8" t="str">
        <f>IF(Tabulka1[[#This Row],[výsledný čas]]="","",COUNTIFS(Tabulka1[Pohlaví M/Z],Tabulka1[[#This Row],[Pohlaví M/Z]],Tabulka1[výsledný čas],"&lt;"&amp;Tabulka1[[#This Row],[výsledný čas]],Tabulka1[výsledný čas],"&lt;&gt;")+1)</f>
        <v/>
      </c>
      <c r="M134" s="8" t="str">
        <f>IF(ISERROR(RANK(Tabulka1[[#This Row],[výsledný čas]],Tabulka1[výsledný čas],1)),"",RANK(Tabulka1[[#This Row],[výsledný čas]],Tabulka1[výsledný čas],1))</f>
        <v/>
      </c>
      <c r="S134" s="30"/>
    </row>
    <row r="135" spans="1:19" x14ac:dyDescent="0.35">
      <c r="A135" s="36">
        <v>135</v>
      </c>
      <c r="B135" t="s">
        <v>179</v>
      </c>
      <c r="C135" t="s">
        <v>180</v>
      </c>
      <c r="D135">
        <v>1960</v>
      </c>
      <c r="E135" t="s">
        <v>249</v>
      </c>
      <c r="F135" s="34" t="s">
        <v>104</v>
      </c>
      <c r="G135" s="30">
        <v>1.5393518518518516E-2</v>
      </c>
      <c r="H135" s="10">
        <f>VLOOKUP(Tabulka1[[#This Row],[startovní číslo]],Tabulka13[],5,0)+$P$1</f>
        <v>2.8518518518518523E-2</v>
      </c>
      <c r="I135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1.3125000000000006E-2</v>
      </c>
      <c r="J135" s="12" t="str">
        <f>IF(Tabulka1[[#This Row],[Pohlaví M/Z]]="Z",VLOOKUP(Tabulka1[[#This Row],[Ročník]],Tabulka3[],2,0),VLOOKUP(Tabulka1[[#This Row],[Ročník]],Tabulka3[],3,0))</f>
        <v>Z55</v>
      </c>
      <c r="K135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L135" s="8">
        <f>IF(Tabulka1[[#This Row],[výsledný čas]]="","",COUNTIFS(Tabulka1[Pohlaví M/Z],Tabulka1[[#This Row],[Pohlaví M/Z]],Tabulka1[výsledný čas],"&lt;"&amp;Tabulka1[[#This Row],[výsledný čas]],Tabulka1[výsledný čas],"&lt;&gt;")+1)</f>
        <v>7</v>
      </c>
      <c r="M135" s="8">
        <f>IF(ISERROR(RANK(Tabulka1[[#This Row],[výsledný čas]],Tabulka1[výsledný čas],1)),"",RANK(Tabulka1[[#This Row],[výsledný čas]],Tabulka1[výsledný čas],1))</f>
        <v>77</v>
      </c>
      <c r="S135" s="30">
        <v>1.4583333333333332E-2</v>
      </c>
    </row>
    <row r="136" spans="1:19" x14ac:dyDescent="0.35">
      <c r="A136" s="36">
        <v>27</v>
      </c>
      <c r="B136" t="s">
        <v>217</v>
      </c>
      <c r="C136" t="s">
        <v>218</v>
      </c>
      <c r="D136">
        <v>1962</v>
      </c>
      <c r="E136" t="s">
        <v>83</v>
      </c>
      <c r="F136" s="34" t="s">
        <v>104</v>
      </c>
      <c r="G136" s="39">
        <v>3.0092592592592588E-3</v>
      </c>
      <c r="H136" s="10">
        <f>VLOOKUP(Tabulka1[[#This Row],[startovní číslo]],Tabulka13[],5,0)+$P$1</f>
        <v>1.6886574074074075E-2</v>
      </c>
      <c r="I136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1.3877314814814816E-2</v>
      </c>
      <c r="J136" s="12" t="str">
        <f>IF(Tabulka1[[#This Row],[Pohlaví M/Z]]="Z",VLOOKUP(Tabulka1[[#This Row],[Ročník]],Tabulka3[],2,0),VLOOKUP(Tabulka1[[#This Row],[Ročník]],Tabulka3[],3,0))</f>
        <v>Z55</v>
      </c>
      <c r="K136" s="8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L136" s="8">
        <f>IF(Tabulka1[[#This Row],[výsledný čas]]="","",COUNTIFS(Tabulka1[Pohlaví M/Z],Tabulka1[[#This Row],[Pohlaví M/Z]],Tabulka1[výsledný čas],"&lt;"&amp;Tabulka1[[#This Row],[výsledný čas]],Tabulka1[výsledný čas],"&lt;&gt;")+1)</f>
        <v>9</v>
      </c>
      <c r="M136" s="8">
        <f>IF(ISERROR(RANK(Tabulka1[[#This Row],[výsledný čas]],Tabulka1[výsledný čas],1)),"",RANK(Tabulka1[[#This Row],[výsledný čas]],Tabulka1[výsledný čas],1))</f>
        <v>85</v>
      </c>
      <c r="S136" s="30">
        <v>1.4699074074074073E-2</v>
      </c>
    </row>
    <row r="137" spans="1:19" x14ac:dyDescent="0.35">
      <c r="A137" s="37">
        <v>111</v>
      </c>
      <c r="B137" s="9" t="s">
        <v>457</v>
      </c>
      <c r="C137" t="s">
        <v>458</v>
      </c>
      <c r="D137" s="8">
        <v>1957</v>
      </c>
      <c r="E137" s="9" t="s">
        <v>459</v>
      </c>
      <c r="F137" s="12" t="s">
        <v>104</v>
      </c>
      <c r="G137" s="30">
        <v>1.261574074074074E-2</v>
      </c>
      <c r="H137" s="10">
        <f>VLOOKUP(Tabulka1[[#This Row],[startovní číslo]],Tabulka13[],5,0)+$P$1</f>
        <v>2.7291666666666662E-2</v>
      </c>
      <c r="I137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1.4675925925925922E-2</v>
      </c>
      <c r="J137" s="12" t="str">
        <f>IF(Tabulka1[[#This Row],[Pohlaví M/Z]]="Z",VLOOKUP(Tabulka1[[#This Row],[Ročník]],Tabulka3[],2,0),VLOOKUP(Tabulka1[[#This Row],[Ročník]],Tabulka3[],3,0))</f>
        <v>Z55</v>
      </c>
      <c r="K137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L137" s="8">
        <f>IF(Tabulka1[[#This Row],[výsledný čas]]="","",COUNTIFS(Tabulka1[Pohlaví M/Z],Tabulka1[[#This Row],[Pohlaví M/Z]],Tabulka1[výsledný čas],"&lt;"&amp;Tabulka1[[#This Row],[výsledný čas]],Tabulka1[výsledný čas],"&lt;&gt;")+1)</f>
        <v>16</v>
      </c>
      <c r="M137" s="8">
        <f>IF(ISERROR(RANK(Tabulka1[[#This Row],[výsledný čas]],Tabulka1[výsledný čas],1)),"",RANK(Tabulka1[[#This Row],[výsledný čas]],Tabulka1[výsledný čas],1))</f>
        <v>96</v>
      </c>
      <c r="S137" s="30">
        <v>1.4814814814814814E-2</v>
      </c>
    </row>
    <row r="138" spans="1:19" x14ac:dyDescent="0.35">
      <c r="A138" s="36">
        <v>11</v>
      </c>
      <c r="B138" t="s">
        <v>243</v>
      </c>
      <c r="C138" t="s">
        <v>225</v>
      </c>
      <c r="D138">
        <v>1960</v>
      </c>
      <c r="E138" t="s">
        <v>83</v>
      </c>
      <c r="F138" s="34" t="s">
        <v>104</v>
      </c>
      <c r="G138" s="39">
        <v>1.1574074074074073E-3</v>
      </c>
      <c r="H138" s="10">
        <f>VLOOKUP(Tabulka1[[#This Row],[startovní číslo]],Tabulka13[],5,0)+$P$1</f>
        <v>1.6180555555555556E-2</v>
      </c>
      <c r="I138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1.5023148148148148E-2</v>
      </c>
      <c r="J138" s="12" t="str">
        <f>IF(Tabulka1[[#This Row],[Pohlaví M/Z]]="Z",VLOOKUP(Tabulka1[[#This Row],[Ročník]],Tabulka3[],2,0),VLOOKUP(Tabulka1[[#This Row],[Ročník]],Tabulka3[],3,0))</f>
        <v>Z55</v>
      </c>
      <c r="K138" s="8">
        <f>IF(Tabulka1[[#This Row],[výsledný čas]]="","",COUNTIFS(Tabulka1[Kategorie],Tabulka1[[#This Row],[Kategorie]],Tabulka1[výsledný čas],"&lt;"&amp;Tabulka1[[#This Row],[výsledný čas]],Tabulka1[výsledný čas],"&lt;&gt;")+1)</f>
        <v>4</v>
      </c>
      <c r="L138" s="8">
        <f>IF(Tabulka1[[#This Row],[výsledný čas]]="","",COUNTIFS(Tabulka1[Pohlaví M/Z],Tabulka1[[#This Row],[Pohlaví M/Z]],Tabulka1[výsledný čas],"&lt;"&amp;Tabulka1[[#This Row],[výsledný čas]],Tabulka1[výsledný čas],"&lt;&gt;")+1)</f>
        <v>20</v>
      </c>
      <c r="M138" s="8">
        <f>IF(ISERROR(RANK(Tabulka1[[#This Row],[výsledný čas]],Tabulka1[výsledný čas],1)),"",RANK(Tabulka1[[#This Row],[výsledný čas]],Tabulka1[výsledný čas],1))</f>
        <v>101</v>
      </c>
      <c r="S138" s="30">
        <v>1.4930555555555555E-2</v>
      </c>
    </row>
    <row r="139" spans="1:19" x14ac:dyDescent="0.35">
      <c r="A139" s="36">
        <v>5</v>
      </c>
      <c r="B139" t="s">
        <v>455</v>
      </c>
      <c r="C139" t="s">
        <v>456</v>
      </c>
      <c r="D139">
        <v>1959</v>
      </c>
      <c r="E139" t="s">
        <v>83</v>
      </c>
      <c r="F139" s="34" t="s">
        <v>104</v>
      </c>
      <c r="G139" s="39">
        <v>4.6296296296296293E-4</v>
      </c>
      <c r="H139" s="10">
        <f>VLOOKUP(Tabulka1[[#This Row],[startovní číslo]],Tabulka13[],5,0)+$P$1</f>
        <v>1.7754629629629631E-2</v>
      </c>
      <c r="I139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1.7291666666666667E-2</v>
      </c>
      <c r="J139" s="12" t="str">
        <f>IF(Tabulka1[[#This Row],[Pohlaví M/Z]]="Z",VLOOKUP(Tabulka1[[#This Row],[Ročník]],Tabulka3[],2,0),VLOOKUP(Tabulka1[[#This Row],[Ročník]],Tabulka3[],3,0))</f>
        <v>Z55</v>
      </c>
      <c r="K139" s="8">
        <f>IF(Tabulka1[[#This Row],[výsledný čas]]="","",COUNTIFS(Tabulka1[Kategorie],Tabulka1[[#This Row],[Kategorie]],Tabulka1[výsledný čas],"&lt;"&amp;Tabulka1[[#This Row],[výsledný čas]],Tabulka1[výsledný čas],"&lt;&gt;")+1)</f>
        <v>5</v>
      </c>
      <c r="L139" s="8">
        <f>IF(Tabulka1[[#This Row],[výsledný čas]]="","",COUNTIFS(Tabulka1[Pohlaví M/Z],Tabulka1[[#This Row],[Pohlaví M/Z]],Tabulka1[výsledný čas],"&lt;"&amp;Tabulka1[[#This Row],[výsledný čas]],Tabulka1[výsledný čas],"&lt;&gt;")+1)</f>
        <v>24</v>
      </c>
      <c r="M139" s="8">
        <f>IF(ISERROR(RANK(Tabulka1[[#This Row],[výsledný čas]],Tabulka1[výsledný čas],1)),"",RANK(Tabulka1[[#This Row],[výsledný čas]],Tabulka1[výsledný čas],1))</f>
        <v>113</v>
      </c>
      <c r="S139" s="30">
        <v>1.5046296296296295E-2</v>
      </c>
    </row>
    <row r="140" spans="1:19" x14ac:dyDescent="0.35">
      <c r="A140" s="36">
        <v>87</v>
      </c>
      <c r="B140" t="s">
        <v>275</v>
      </c>
      <c r="C140" t="s">
        <v>276</v>
      </c>
      <c r="D140">
        <v>1962</v>
      </c>
      <c r="F140" s="34" t="s">
        <v>104</v>
      </c>
      <c r="G140" s="30">
        <v>9.8379629629629615E-3</v>
      </c>
      <c r="H140" s="10">
        <f>VLOOKUP(Tabulka1[[#This Row],[startovní číslo]],Tabulka13[],5,0)+$P$1</f>
        <v>2.8946759259259255E-2</v>
      </c>
      <c r="I140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1.9108796296296294E-2</v>
      </c>
      <c r="J140" s="12" t="str">
        <f>IF(Tabulka1[[#This Row],[Pohlaví M/Z]]="Z",VLOOKUP(Tabulka1[[#This Row],[Ročník]],Tabulka3[],2,0),VLOOKUP(Tabulka1[[#This Row],[Ročník]],Tabulka3[],3,0))</f>
        <v>Z55</v>
      </c>
      <c r="K140" s="8">
        <f>IF(Tabulka1[[#This Row],[výsledný čas]]="","",COUNTIFS(Tabulka1[Kategorie],Tabulka1[[#This Row],[Kategorie]],Tabulka1[výsledný čas],"&lt;"&amp;Tabulka1[[#This Row],[výsledný čas]],Tabulka1[výsledný čas],"&lt;&gt;")+1)</f>
        <v>6</v>
      </c>
      <c r="L140" s="8">
        <f>IF(Tabulka1[[#This Row],[výsledný čas]]="","",COUNTIFS(Tabulka1[Pohlaví M/Z],Tabulka1[[#This Row],[Pohlaví M/Z]],Tabulka1[výsledný čas],"&lt;"&amp;Tabulka1[[#This Row],[výsledný čas]],Tabulka1[výsledný čas],"&lt;&gt;")+1)</f>
        <v>25</v>
      </c>
      <c r="M140" s="8">
        <f>IF(ISERROR(RANK(Tabulka1[[#This Row],[výsledný čas]],Tabulka1[výsledný čas],1)),"",RANK(Tabulka1[[#This Row],[výsledný čas]],Tabulka1[výsledný čas],1))</f>
        <v>122</v>
      </c>
      <c r="S140" s="30">
        <v>1.5162037037037036E-2</v>
      </c>
    </row>
    <row r="141" spans="1:19" ht="18.5" x14ac:dyDescent="0.45">
      <c r="A141" s="36"/>
      <c r="B141" s="44" t="s">
        <v>473</v>
      </c>
      <c r="F141" s="34"/>
      <c r="G141" s="30"/>
      <c r="H141" s="10"/>
      <c r="I141" s="11"/>
      <c r="J141" s="12"/>
      <c r="K141" s="8"/>
      <c r="L141" s="8" t="str">
        <f>IF(Tabulka1[[#This Row],[výsledný čas]]="","",COUNTIFS(Tabulka1[Pohlaví M/Z],Tabulka1[[#This Row],[Pohlaví M/Z]],Tabulka1[výsledný čas],"&lt;"&amp;Tabulka1[[#This Row],[výsledný čas]],Tabulka1[výsledný čas],"&lt;&gt;")+1)</f>
        <v/>
      </c>
      <c r="M141" s="8" t="str">
        <f>IF(ISERROR(RANK(Tabulka1[[#This Row],[výsledný čas]],Tabulka1[výsledný čas],1)),"",RANK(Tabulka1[[#This Row],[výsledný čas]],Tabulka1[výsledný čas],1))</f>
        <v/>
      </c>
      <c r="S141" s="30"/>
    </row>
    <row r="142" spans="1:19" x14ac:dyDescent="0.35">
      <c r="A142" s="37">
        <v>96</v>
      </c>
      <c r="B142" s="9" t="s">
        <v>446</v>
      </c>
      <c r="C142" t="s">
        <v>235</v>
      </c>
      <c r="D142" s="8">
        <v>1952</v>
      </c>
      <c r="E142" s="9" t="s">
        <v>444</v>
      </c>
      <c r="F142" s="12" t="s">
        <v>104</v>
      </c>
      <c r="G142" s="30">
        <v>1.0879629629629628E-2</v>
      </c>
      <c r="H142" s="10">
        <f>VLOOKUP(Tabulka1[[#This Row],[startovní číslo]],Tabulka13[],5,0)+$P$1</f>
        <v>2.6562499999999999E-2</v>
      </c>
      <c r="I142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1.5682870370370371E-2</v>
      </c>
      <c r="J142" s="12" t="str">
        <f>IF(Tabulka1[[#This Row],[Pohlaví M/Z]]="Z",VLOOKUP(Tabulka1[[#This Row],[Ročník]],Tabulka3[],2,0),VLOOKUP(Tabulka1[[#This Row],[Ročník]],Tabulka3[],3,0))</f>
        <v>Z65</v>
      </c>
      <c r="K142" s="8">
        <f>IF(Tabulka1[[#This Row],[výsledný čas]]="","",COUNTIFS(Tabulka1[Kategorie],Tabulka1[[#This Row],[Kategorie]],Tabulka1[výsledný čas],"&lt;"&amp;Tabulka1[[#This Row],[výsledný čas]],Tabulka1[výsledný čas],"&lt;&gt;")+1)</f>
        <v>1</v>
      </c>
      <c r="L142" s="8">
        <f>IF(Tabulka1[[#This Row],[výsledný čas]]="","",COUNTIFS(Tabulka1[Pohlaví M/Z],Tabulka1[[#This Row],[Pohlaví M/Z]],Tabulka1[výsledný čas],"&lt;"&amp;Tabulka1[[#This Row],[výsledný čas]],Tabulka1[výsledný čas],"&lt;&gt;")+1)</f>
        <v>23</v>
      </c>
      <c r="M142" s="8">
        <f>IF(ISERROR(RANK(Tabulka1[[#This Row],[výsledný čas]],Tabulka1[výsledný čas],1)),"",RANK(Tabulka1[[#This Row],[výsledný čas]],Tabulka1[výsledný čas],1))</f>
        <v>105</v>
      </c>
      <c r="S142" s="30">
        <v>1.5277777777777776E-2</v>
      </c>
    </row>
    <row r="143" spans="1:19" x14ac:dyDescent="0.35">
      <c r="A143" s="36">
        <v>34</v>
      </c>
      <c r="B143" t="s">
        <v>291</v>
      </c>
      <c r="C143" t="s">
        <v>392</v>
      </c>
      <c r="D143">
        <v>1951</v>
      </c>
      <c r="E143" t="s">
        <v>393</v>
      </c>
      <c r="F143" s="34" t="s">
        <v>104</v>
      </c>
      <c r="G143" s="39">
        <v>3.8194444444444443E-3</v>
      </c>
      <c r="H143" s="10">
        <f>VLOOKUP(Tabulka1[[#This Row],[startovní číslo]],Tabulka13[],5,0)+$P$1</f>
        <v>2.4884259259259259E-2</v>
      </c>
      <c r="I143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2.1064814814814814E-2</v>
      </c>
      <c r="J143" s="12" t="str">
        <f>IF(Tabulka1[[#This Row],[Pohlaví M/Z]]="Z",VLOOKUP(Tabulka1[[#This Row],[Ročník]],Tabulka3[],2,0),VLOOKUP(Tabulka1[[#This Row],[Ročník]],Tabulka3[],3,0))</f>
        <v>Z65</v>
      </c>
      <c r="K143" s="8">
        <f>IF(Tabulka1[[#This Row],[výsledný čas]]="","",COUNTIFS(Tabulka1[Kategorie],Tabulka1[[#This Row],[Kategorie]],Tabulka1[výsledný čas],"&lt;"&amp;Tabulka1[[#This Row],[výsledný čas]],Tabulka1[výsledný čas],"&lt;&gt;")+1)</f>
        <v>2</v>
      </c>
      <c r="L143" s="8">
        <f>IF(Tabulka1[[#This Row],[výsledný čas]]="","",COUNTIFS(Tabulka1[Pohlaví M/Z],Tabulka1[[#This Row],[Pohlaví M/Z]],Tabulka1[výsledný čas],"&lt;"&amp;Tabulka1[[#This Row],[výsledný čas]],Tabulka1[výsledný čas],"&lt;&gt;")+1)</f>
        <v>26</v>
      </c>
      <c r="M143" s="8">
        <f>IF(ISERROR(RANK(Tabulka1[[#This Row],[výsledný čas]],Tabulka1[výsledný čas],1)),"",RANK(Tabulka1[[#This Row],[výsledný čas]],Tabulka1[výsledný čas],1))</f>
        <v>128</v>
      </c>
      <c r="S143" s="30">
        <v>1.5393518518518516E-2</v>
      </c>
    </row>
    <row r="144" spans="1:19" x14ac:dyDescent="0.35">
      <c r="A144" s="36">
        <v>1</v>
      </c>
      <c r="B144" t="s">
        <v>296</v>
      </c>
      <c r="C144" t="s">
        <v>297</v>
      </c>
      <c r="D144">
        <v>1955</v>
      </c>
      <c r="E144" t="s">
        <v>100</v>
      </c>
      <c r="F144" s="34" t="s">
        <v>104</v>
      </c>
      <c r="G144" s="39">
        <v>0</v>
      </c>
      <c r="H144" s="10">
        <f>VLOOKUP(Tabulka1[[#This Row],[startovní číslo]],Tabulka13[],5,0)+$P$1</f>
        <v>2.3969907407407409E-2</v>
      </c>
      <c r="I144" s="11">
        <f>IF(ISERROR(IF(Tabulka1[[#This Row],[čas v cíly]]="","",Tabulka1[[#This Row],[čas v cíly]]-Tabulka1[[#This Row],[Startovní čas]])),"",IF(Tabulka1[[#This Row],[čas v cíly]]="","",Tabulka1[[#This Row],[čas v cíly]]-Tabulka1[[#This Row],[Startovní čas]]))</f>
        <v>2.3969907407407409E-2</v>
      </c>
      <c r="J144" s="12" t="str">
        <f>IF(Tabulka1[[#This Row],[Pohlaví M/Z]]="Z",VLOOKUP(Tabulka1[[#This Row],[Ročník]],Tabulka3[],2,0),VLOOKUP(Tabulka1[[#This Row],[Ročník]],Tabulka3[],3,0))</f>
        <v>Z65</v>
      </c>
      <c r="K144" s="8">
        <f>IF(Tabulka1[[#This Row],[výsledný čas]]="","",COUNTIFS(Tabulka1[Kategorie],Tabulka1[[#This Row],[Kategorie]],Tabulka1[výsledný čas],"&lt;"&amp;Tabulka1[[#This Row],[výsledný čas]],Tabulka1[výsledný čas],"&lt;&gt;")+1)</f>
        <v>3</v>
      </c>
      <c r="L144" s="8">
        <f>IF(Tabulka1[[#This Row],[výsledný čas]]="","",COUNTIFS(Tabulka1[Pohlaví M/Z],Tabulka1[[#This Row],[Pohlaví M/Z]],Tabulka1[výsledný čas],"&lt;"&amp;Tabulka1[[#This Row],[výsledný čas]],Tabulka1[výsledný čas],"&lt;&gt;")+1)</f>
        <v>28</v>
      </c>
      <c r="M144" s="8">
        <f>IF(ISERROR(RANK(Tabulka1[[#This Row],[výsledný čas]],Tabulka1[výsledný čas],1)),"",RANK(Tabulka1[[#This Row],[výsledný čas]],Tabulka1[výsledný čas],1))</f>
        <v>131</v>
      </c>
      <c r="S144" s="30">
        <v>1.5509259259259257E-2</v>
      </c>
    </row>
    <row r="145" spans="1:11" x14ac:dyDescent="0.35">
      <c r="A145" t="s">
        <v>300</v>
      </c>
      <c r="I145"/>
      <c r="K145"/>
    </row>
    <row r="146" spans="1:11" x14ac:dyDescent="0.35">
      <c r="A146" t="s">
        <v>300</v>
      </c>
      <c r="I146"/>
      <c r="K146"/>
    </row>
    <row r="147" spans="1:11" x14ac:dyDescent="0.35">
      <c r="A147" t="s">
        <v>300</v>
      </c>
      <c r="I147"/>
      <c r="K147"/>
    </row>
    <row r="148" spans="1:11" x14ac:dyDescent="0.35">
      <c r="A148" t="s">
        <v>300</v>
      </c>
      <c r="I148"/>
      <c r="K148"/>
    </row>
    <row r="149" spans="1:11" x14ac:dyDescent="0.35">
      <c r="A149" t="s">
        <v>300</v>
      </c>
      <c r="I149"/>
      <c r="K149"/>
    </row>
    <row r="150" spans="1:11" x14ac:dyDescent="0.35">
      <c r="A150" t="s">
        <v>300</v>
      </c>
      <c r="I150"/>
      <c r="K150"/>
    </row>
    <row r="151" spans="1:11" x14ac:dyDescent="0.35">
      <c r="A151" t="s">
        <v>300</v>
      </c>
    </row>
    <row r="152" spans="1:11" x14ac:dyDescent="0.35">
      <c r="A152" t="s">
        <v>300</v>
      </c>
    </row>
    <row r="153" spans="1:11" x14ac:dyDescent="0.35">
      <c r="A153" t="s">
        <v>300</v>
      </c>
    </row>
    <row r="154" spans="1:11" x14ac:dyDescent="0.35">
      <c r="A154" t="s">
        <v>300</v>
      </c>
    </row>
    <row r="155" spans="1:11" x14ac:dyDescent="0.35">
      <c r="A155" t="s">
        <v>300</v>
      </c>
    </row>
    <row r="156" spans="1:11" x14ac:dyDescent="0.35">
      <c r="A156" t="s">
        <v>300</v>
      </c>
    </row>
    <row r="157" spans="1:11" x14ac:dyDescent="0.35">
      <c r="A157" t="s">
        <v>300</v>
      </c>
    </row>
    <row r="158" spans="1:11" x14ac:dyDescent="0.35">
      <c r="A158" t="s">
        <v>300</v>
      </c>
    </row>
    <row r="159" spans="1:11" x14ac:dyDescent="0.35">
      <c r="A159" t="s">
        <v>300</v>
      </c>
    </row>
    <row r="160" spans="1:11" x14ac:dyDescent="0.35">
      <c r="A160" t="s">
        <v>300</v>
      </c>
    </row>
  </sheetData>
  <sheetProtection sort="0" autoFilter="0" pivotTables="0"/>
  <dataValidations count="1">
    <dataValidation type="list" allowBlank="1" showInputMessage="1" showErrorMessage="1" sqref="F2:F144" xr:uid="{00000000-0002-0000-0200-000000000000}">
      <formula1>"Z,M"</formula1>
    </dataValidation>
  </dataValidations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">
    <tabColor rgb="FFFF0000"/>
  </sheetPr>
  <dimension ref="B1:H133"/>
  <sheetViews>
    <sheetView topLeftCell="A105" workbookViewId="0">
      <selection activeCell="B122" sqref="B122"/>
    </sheetView>
  </sheetViews>
  <sheetFormatPr defaultRowHeight="14.5" x14ac:dyDescent="0.35"/>
  <cols>
    <col min="1" max="1" width="2.54296875" customWidth="1"/>
    <col min="2" max="2" width="10.453125" customWidth="1"/>
    <col min="3" max="3" width="2.26953125" hidden="1" customWidth="1"/>
    <col min="4" max="4" width="6.54296875" customWidth="1"/>
    <col min="5" max="5" width="5.54296875" customWidth="1"/>
    <col min="6" max="6" width="9.1796875" customWidth="1"/>
    <col min="7" max="7" width="0.453125" customWidth="1"/>
    <col min="8" max="8" width="12.54296875" bestFit="1" customWidth="1"/>
  </cols>
  <sheetData>
    <row r="1" spans="2:8" ht="44.25" customHeight="1" x14ac:dyDescent="0.35">
      <c r="B1" s="4" t="s">
        <v>0</v>
      </c>
      <c r="C1" s="3" t="s">
        <v>302</v>
      </c>
      <c r="D1" s="3" t="s">
        <v>303</v>
      </c>
      <c r="E1" s="3" t="s">
        <v>304</v>
      </c>
      <c r="F1" s="3" t="s">
        <v>7</v>
      </c>
      <c r="G1" s="3" t="s">
        <v>305</v>
      </c>
    </row>
    <row r="2" spans="2:8" x14ac:dyDescent="0.35">
      <c r="B2">
        <v>10</v>
      </c>
      <c r="D2">
        <v>17</v>
      </c>
      <c r="E2">
        <v>48</v>
      </c>
      <c r="F2" s="16">
        <f>TIME(Tabulka13[[#This Row],[hod]],Tabulka13[[#This Row],[min]],Tabulka13[[#This Row],[sec]])+Tabulka13[[#This Row],[desetiny]]</f>
        <v>1.2361111111111113E-2</v>
      </c>
      <c r="G2" s="1">
        <f>(Tabulka13[[#This Row],[sec]]-INT(Tabulka13[[#This Row],[sec]]))/24/60/60</f>
        <v>0</v>
      </c>
      <c r="H2" s="1"/>
    </row>
    <row r="3" spans="2:8" x14ac:dyDescent="0.35">
      <c r="B3">
        <v>17</v>
      </c>
      <c r="D3">
        <v>17</v>
      </c>
      <c r="E3">
        <v>49</v>
      </c>
      <c r="F3" s="16">
        <f>TIME(Tabulka13[[#This Row],[hod]],Tabulka13[[#This Row],[min]],Tabulka13[[#This Row],[sec]])+Tabulka13[[#This Row],[desetiny]]</f>
        <v>1.2372685185185186E-2</v>
      </c>
      <c r="G3" s="1">
        <f>(Tabulka13[[#This Row],[sec]]-INT(Tabulka13[[#This Row],[sec]]))/24/60/60</f>
        <v>0</v>
      </c>
    </row>
    <row r="4" spans="2:8" x14ac:dyDescent="0.35">
      <c r="B4">
        <v>8</v>
      </c>
      <c r="D4">
        <v>18</v>
      </c>
      <c r="E4">
        <v>50</v>
      </c>
      <c r="F4" s="16">
        <f>TIME(Tabulka13[[#This Row],[hod]],Tabulka13[[#This Row],[min]],Tabulka13[[#This Row],[sec]])+Tabulka13[[#This Row],[desetiny]]</f>
        <v>1.3078703703703703E-2</v>
      </c>
      <c r="G4" s="1">
        <f>(Tabulka13[[#This Row],[sec]]-INT(Tabulka13[[#This Row],[sec]]))/24/60/60</f>
        <v>0</v>
      </c>
    </row>
    <row r="5" spans="2:8" x14ac:dyDescent="0.35">
      <c r="B5">
        <v>15</v>
      </c>
      <c r="D5">
        <v>18</v>
      </c>
      <c r="E5">
        <v>59</v>
      </c>
      <c r="F5" s="16">
        <f>TIME(Tabulka13[[#This Row],[hod]],Tabulka13[[#This Row],[min]],Tabulka13[[#This Row],[sec]])+Tabulka13[[#This Row],[desetiny]]</f>
        <v>1.3182870370370371E-2</v>
      </c>
      <c r="G5" s="1">
        <f>(Tabulka13[[#This Row],[sec]]-INT(Tabulka13[[#This Row],[sec]]))/24/60/60</f>
        <v>0</v>
      </c>
    </row>
    <row r="6" spans="2:8" x14ac:dyDescent="0.35">
      <c r="B6">
        <v>22</v>
      </c>
      <c r="D6">
        <v>19</v>
      </c>
      <c r="E6">
        <v>9</v>
      </c>
      <c r="F6" s="16">
        <f>TIME(Tabulka13[[#This Row],[hod]],Tabulka13[[#This Row],[min]],Tabulka13[[#This Row],[sec]])+Tabulka13[[#This Row],[desetiny]]</f>
        <v>1.329861111111111E-2</v>
      </c>
      <c r="G6" s="1">
        <f>(Tabulka13[[#This Row],[sec]]-INT(Tabulka13[[#This Row],[sec]]))/24/60/60</f>
        <v>0</v>
      </c>
    </row>
    <row r="7" spans="2:8" x14ac:dyDescent="0.35">
      <c r="B7">
        <v>42</v>
      </c>
      <c r="D7">
        <v>19</v>
      </c>
      <c r="E7">
        <v>11</v>
      </c>
      <c r="F7" s="16">
        <f>TIME(Tabulka13[[#This Row],[hod]],Tabulka13[[#This Row],[min]],Tabulka13[[#This Row],[sec]])+Tabulka13[[#This Row],[desetiny]]</f>
        <v>1.3321759259259261E-2</v>
      </c>
      <c r="G7" s="1">
        <f>(Tabulka13[[#This Row],[sec]]-INT(Tabulka13[[#This Row],[sec]]))/24/60/60</f>
        <v>0</v>
      </c>
    </row>
    <row r="8" spans="2:8" x14ac:dyDescent="0.35">
      <c r="B8" t="s">
        <v>462</v>
      </c>
      <c r="D8">
        <v>43</v>
      </c>
      <c r="E8">
        <v>30</v>
      </c>
      <c r="F8" s="16">
        <f>TIME(Tabulka13[[#This Row],[hod]],Tabulka13[[#This Row],[min]],Tabulka13[[#This Row],[sec]])+Tabulka13[[#This Row],[desetiny]]</f>
        <v>3.0208333333333334E-2</v>
      </c>
      <c r="G8" s="1">
        <f>(Tabulka13[[#This Row],[sec]]-INT(Tabulka13[[#This Row],[sec]]))/24/60/60</f>
        <v>0</v>
      </c>
    </row>
    <row r="9" spans="2:8" x14ac:dyDescent="0.35">
      <c r="B9" t="s">
        <v>461</v>
      </c>
      <c r="D9">
        <v>18</v>
      </c>
      <c r="E9">
        <v>0</v>
      </c>
      <c r="F9" s="16">
        <f>TIME(Tabulka13[[#This Row],[hod]],Tabulka13[[#This Row],[min]],Tabulka13[[#This Row],[sec]])+Tabulka13[[#This Row],[desetiny]]</f>
        <v>1.2499999999999999E-2</v>
      </c>
      <c r="G9" s="1">
        <f>(Tabulka13[[#This Row],[sec]]-INT(Tabulka13[[#This Row],[sec]]))/24/60/60</f>
        <v>0</v>
      </c>
    </row>
    <row r="10" spans="2:8" x14ac:dyDescent="0.35">
      <c r="B10">
        <v>21</v>
      </c>
      <c r="D10">
        <v>19</v>
      </c>
      <c r="E10">
        <v>29</v>
      </c>
      <c r="F10" s="16">
        <f>TIME(Tabulka13[[#This Row],[hod]],Tabulka13[[#This Row],[min]],Tabulka13[[#This Row],[sec]])+Tabulka13[[#This Row],[desetiny]]</f>
        <v>1.3530092592592594E-2</v>
      </c>
      <c r="G10" s="1">
        <f>(Tabulka13[[#This Row],[sec]]-INT(Tabulka13[[#This Row],[sec]]))/24/60/60</f>
        <v>0</v>
      </c>
    </row>
    <row r="11" spans="2:8" x14ac:dyDescent="0.35">
      <c r="B11">
        <v>33</v>
      </c>
      <c r="D11">
        <v>19</v>
      </c>
      <c r="E11">
        <v>58</v>
      </c>
      <c r="F11" s="16">
        <f>TIME(Tabulka13[[#This Row],[hod]],Tabulka13[[#This Row],[min]],Tabulka13[[#This Row],[sec]])+Tabulka13[[#This Row],[desetiny]]</f>
        <v>1.3865740740740739E-2</v>
      </c>
      <c r="G11" s="1">
        <f>(Tabulka13[[#This Row],[sec]]-INT(Tabulka13[[#This Row],[sec]]))/24/60/60</f>
        <v>0</v>
      </c>
    </row>
    <row r="12" spans="2:8" x14ac:dyDescent="0.35">
      <c r="B12">
        <v>36</v>
      </c>
      <c r="D12">
        <v>20</v>
      </c>
      <c r="E12">
        <v>4</v>
      </c>
      <c r="F12" s="16">
        <f>TIME(Tabulka13[[#This Row],[hod]],Tabulka13[[#This Row],[min]],Tabulka13[[#This Row],[sec]])+Tabulka13[[#This Row],[desetiny]]</f>
        <v>1.3935185185185184E-2</v>
      </c>
      <c r="G12" s="1">
        <f>(Tabulka13[[#This Row],[sec]]-INT(Tabulka13[[#This Row],[sec]]))/24/60/60</f>
        <v>0</v>
      </c>
    </row>
    <row r="13" spans="2:8" x14ac:dyDescent="0.35">
      <c r="B13">
        <v>35</v>
      </c>
      <c r="D13">
        <v>20</v>
      </c>
      <c r="E13">
        <v>10</v>
      </c>
      <c r="F13" s="16">
        <f>TIME(Tabulka13[[#This Row],[hod]],Tabulka13[[#This Row],[min]],Tabulka13[[#This Row],[sec]])+Tabulka13[[#This Row],[desetiny]]</f>
        <v>1.4004629629629631E-2</v>
      </c>
      <c r="G13" s="1">
        <f>(Tabulka13[[#This Row],[sec]]-INT(Tabulka13[[#This Row],[sec]]))/24/60/60</f>
        <v>0</v>
      </c>
    </row>
    <row r="14" spans="2:8" x14ac:dyDescent="0.35">
      <c r="B14">
        <v>30</v>
      </c>
      <c r="D14">
        <v>20</v>
      </c>
      <c r="E14">
        <v>46</v>
      </c>
      <c r="F14" s="16">
        <f>TIME(Tabulka13[[#This Row],[hod]],Tabulka13[[#This Row],[min]],Tabulka13[[#This Row],[sec]])+Tabulka13[[#This Row],[desetiny]]</f>
        <v>1.4421296296296295E-2</v>
      </c>
      <c r="G14" s="1">
        <f>(Tabulka13[[#This Row],[sec]]-INT(Tabulka13[[#This Row],[sec]]))/24/60/60</f>
        <v>0</v>
      </c>
    </row>
    <row r="15" spans="2:8" x14ac:dyDescent="0.35">
      <c r="B15">
        <v>39</v>
      </c>
      <c r="D15">
        <v>21</v>
      </c>
      <c r="E15">
        <v>2</v>
      </c>
      <c r="F15" s="16">
        <f>TIME(Tabulka13[[#This Row],[hod]],Tabulka13[[#This Row],[min]],Tabulka13[[#This Row],[sec]])+Tabulka13[[#This Row],[desetiny]]</f>
        <v>1.4606481481481482E-2</v>
      </c>
      <c r="G15" s="1">
        <f>(Tabulka13[[#This Row],[sec]]-INT(Tabulka13[[#This Row],[sec]]))/24/60/60</f>
        <v>0</v>
      </c>
    </row>
    <row r="16" spans="2:8" x14ac:dyDescent="0.35">
      <c r="B16">
        <v>16</v>
      </c>
      <c r="D16">
        <v>21</v>
      </c>
      <c r="E16">
        <v>4</v>
      </c>
      <c r="F16" s="16">
        <f>TIME(Tabulka13[[#This Row],[hod]],Tabulka13[[#This Row],[min]],Tabulka13[[#This Row],[sec]])+Tabulka13[[#This Row],[desetiny]]</f>
        <v>1.462962962962963E-2</v>
      </c>
      <c r="G16" s="1">
        <f>(Tabulka13[[#This Row],[sec]]-INT(Tabulka13[[#This Row],[sec]]))/24/60/60</f>
        <v>0</v>
      </c>
    </row>
    <row r="17" spans="2:7" x14ac:dyDescent="0.35">
      <c r="B17">
        <v>31</v>
      </c>
      <c r="D17">
        <v>21</v>
      </c>
      <c r="E17">
        <v>18</v>
      </c>
      <c r="F17" s="16">
        <f>TIME(Tabulka13[[#This Row],[hod]],Tabulka13[[#This Row],[min]],Tabulka13[[#This Row],[sec]])+Tabulka13[[#This Row],[desetiny]]</f>
        <v>1.4791666666666668E-2</v>
      </c>
      <c r="G17" s="1">
        <f>(Tabulka13[[#This Row],[sec]]-INT(Tabulka13[[#This Row],[sec]]))/24/60/60</f>
        <v>0</v>
      </c>
    </row>
    <row r="18" spans="2:7" x14ac:dyDescent="0.35">
      <c r="B18">
        <v>19</v>
      </c>
      <c r="D18">
        <v>21</v>
      </c>
      <c r="E18">
        <v>35</v>
      </c>
      <c r="F18" s="16">
        <f>TIME(Tabulka13[[#This Row],[hod]],Tabulka13[[#This Row],[min]],Tabulka13[[#This Row],[sec]])+Tabulka13[[#This Row],[desetiny]]</f>
        <v>1.4988425925925926E-2</v>
      </c>
      <c r="G18" s="1">
        <f>(Tabulka13[[#This Row],[sec]]-INT(Tabulka13[[#This Row],[sec]]))/24/60/60</f>
        <v>0</v>
      </c>
    </row>
    <row r="19" spans="2:7" x14ac:dyDescent="0.35">
      <c r="B19">
        <v>2</v>
      </c>
      <c r="D19">
        <v>21</v>
      </c>
      <c r="E19">
        <v>40</v>
      </c>
      <c r="F19" s="16">
        <f>TIME(Tabulka13[[#This Row],[hod]],Tabulka13[[#This Row],[min]],Tabulka13[[#This Row],[sec]])+Tabulka13[[#This Row],[desetiny]]</f>
        <v>1.5046296296296295E-2</v>
      </c>
      <c r="G19" s="1">
        <f>(Tabulka13[[#This Row],[sec]]-INT(Tabulka13[[#This Row],[sec]]))/24/60/60</f>
        <v>0</v>
      </c>
    </row>
    <row r="20" spans="2:7" x14ac:dyDescent="0.35">
      <c r="B20">
        <v>50</v>
      </c>
      <c r="D20">
        <v>21</v>
      </c>
      <c r="E20">
        <v>48</v>
      </c>
      <c r="F20" s="16">
        <f>TIME(Tabulka13[[#This Row],[hod]],Tabulka13[[#This Row],[min]],Tabulka13[[#This Row],[sec]])+Tabulka13[[#This Row],[desetiny]]</f>
        <v>1.5138888888888889E-2</v>
      </c>
      <c r="G20" s="1">
        <f>(Tabulka13[[#This Row],[sec]]-INT(Tabulka13[[#This Row],[sec]]))/24/60/60</f>
        <v>0</v>
      </c>
    </row>
    <row r="21" spans="2:7" x14ac:dyDescent="0.35">
      <c r="B21">
        <v>56</v>
      </c>
      <c r="D21">
        <v>21</v>
      </c>
      <c r="E21">
        <v>54</v>
      </c>
      <c r="F21" s="16">
        <f>TIME(Tabulka13[[#This Row],[hod]],Tabulka13[[#This Row],[min]],Tabulka13[[#This Row],[sec]])+Tabulka13[[#This Row],[desetiny]]</f>
        <v>1.5208333333333332E-2</v>
      </c>
      <c r="G21" s="1">
        <f>(Tabulka13[[#This Row],[sec]]-INT(Tabulka13[[#This Row],[sec]]))/24/60/60</f>
        <v>0</v>
      </c>
    </row>
    <row r="22" spans="2:7" x14ac:dyDescent="0.35">
      <c r="B22">
        <v>24</v>
      </c>
      <c r="D22">
        <v>21</v>
      </c>
      <c r="E22">
        <v>55</v>
      </c>
      <c r="F22" s="16">
        <f>TIME(Tabulka13[[#This Row],[hod]],Tabulka13[[#This Row],[min]],Tabulka13[[#This Row],[sec]])+Tabulka13[[#This Row],[desetiny]]</f>
        <v>1.5219907407407409E-2</v>
      </c>
      <c r="G22" s="1">
        <f>(Tabulka13[[#This Row],[sec]]-INT(Tabulka13[[#This Row],[sec]]))/24/60/60</f>
        <v>0</v>
      </c>
    </row>
    <row r="23" spans="2:7" x14ac:dyDescent="0.35">
      <c r="B23">
        <v>38</v>
      </c>
      <c r="D23">
        <v>22</v>
      </c>
      <c r="E23">
        <v>9</v>
      </c>
      <c r="F23" s="16">
        <f>TIME(Tabulka13[[#This Row],[hod]],Tabulka13[[#This Row],[min]],Tabulka13[[#This Row],[sec]])+Tabulka13[[#This Row],[desetiny]]</f>
        <v>1.5381944444444443E-2</v>
      </c>
      <c r="G23" s="1">
        <f>(Tabulka13[[#This Row],[sec]]-INT(Tabulka13[[#This Row],[sec]]))/24/60/60</f>
        <v>0</v>
      </c>
    </row>
    <row r="24" spans="2:7" x14ac:dyDescent="0.35">
      <c r="B24">
        <v>37</v>
      </c>
      <c r="D24">
        <v>22</v>
      </c>
      <c r="E24">
        <v>37</v>
      </c>
      <c r="F24" s="16">
        <f>TIME(Tabulka13[[#This Row],[hod]],Tabulka13[[#This Row],[min]],Tabulka13[[#This Row],[sec]])+Tabulka13[[#This Row],[desetiny]]</f>
        <v>1.5706018518518518E-2</v>
      </c>
      <c r="G24" s="1">
        <f>(Tabulka13[[#This Row],[sec]]-INT(Tabulka13[[#This Row],[sec]]))/24/60/60</f>
        <v>0</v>
      </c>
    </row>
    <row r="25" spans="2:7" x14ac:dyDescent="0.35">
      <c r="B25">
        <v>23</v>
      </c>
      <c r="D25">
        <v>22</v>
      </c>
      <c r="E25">
        <v>37</v>
      </c>
      <c r="F25" s="16">
        <f>TIME(Tabulka13[[#This Row],[hod]],Tabulka13[[#This Row],[min]],Tabulka13[[#This Row],[sec]])+Tabulka13[[#This Row],[desetiny]]</f>
        <v>1.5706018518518518E-2</v>
      </c>
      <c r="G25" s="1">
        <f>(Tabulka13[[#This Row],[sec]]-INT(Tabulka13[[#This Row],[sec]]))/24/60/60</f>
        <v>0</v>
      </c>
    </row>
    <row r="26" spans="2:7" x14ac:dyDescent="0.35">
      <c r="B26">
        <v>18</v>
      </c>
      <c r="D26">
        <v>22</v>
      </c>
      <c r="E26">
        <v>55</v>
      </c>
      <c r="F26" s="16">
        <f>TIME(Tabulka13[[#This Row],[hod]],Tabulka13[[#This Row],[min]],Tabulka13[[#This Row],[sec]])+Tabulka13[[#This Row],[desetiny]]</f>
        <v>1.5914351851851853E-2</v>
      </c>
      <c r="G26" s="1">
        <f>(Tabulka13[[#This Row],[sec]]-INT(Tabulka13[[#This Row],[sec]]))/24/60/60</f>
        <v>0</v>
      </c>
    </row>
    <row r="27" spans="2:7" x14ac:dyDescent="0.35">
      <c r="B27">
        <v>32</v>
      </c>
      <c r="D27">
        <v>23</v>
      </c>
      <c r="E27">
        <v>10</v>
      </c>
      <c r="F27" s="16">
        <f>TIME(Tabulka13[[#This Row],[hod]],Tabulka13[[#This Row],[min]],Tabulka13[[#This Row],[sec]])+Tabulka13[[#This Row],[desetiny]]</f>
        <v>1.6087962962962964E-2</v>
      </c>
      <c r="G27" s="1">
        <f>(Tabulka13[[#This Row],[sec]]-INT(Tabulka13[[#This Row],[sec]]))/24/60/60</f>
        <v>0</v>
      </c>
    </row>
    <row r="28" spans="2:7" x14ac:dyDescent="0.35">
      <c r="B28">
        <v>11</v>
      </c>
      <c r="D28">
        <v>23</v>
      </c>
      <c r="E28">
        <v>18</v>
      </c>
      <c r="F28" s="16">
        <f>TIME(Tabulka13[[#This Row],[hod]],Tabulka13[[#This Row],[min]],Tabulka13[[#This Row],[sec]])+Tabulka13[[#This Row],[desetiny]]</f>
        <v>1.6180555555555556E-2</v>
      </c>
      <c r="G28" s="1">
        <f>(Tabulka13[[#This Row],[sec]]-INT(Tabulka13[[#This Row],[sec]]))/24/60/60</f>
        <v>0</v>
      </c>
    </row>
    <row r="29" spans="2:7" x14ac:dyDescent="0.35">
      <c r="B29">
        <v>9</v>
      </c>
      <c r="D29">
        <v>23</v>
      </c>
      <c r="E29">
        <v>29</v>
      </c>
      <c r="F29" s="16">
        <f>TIME(Tabulka13[[#This Row],[hod]],Tabulka13[[#This Row],[min]],Tabulka13[[#This Row],[sec]])+Tabulka13[[#This Row],[desetiny]]</f>
        <v>1.6307870370370372E-2</v>
      </c>
      <c r="G29" s="1">
        <f>(Tabulka13[[#This Row],[sec]]-INT(Tabulka13[[#This Row],[sec]]))/24/60/60</f>
        <v>0</v>
      </c>
    </row>
    <row r="30" spans="2:7" x14ac:dyDescent="0.35">
      <c r="B30">
        <v>46</v>
      </c>
      <c r="D30">
        <v>23</v>
      </c>
      <c r="E30">
        <v>32</v>
      </c>
      <c r="F30" s="16">
        <f>TIME(Tabulka13[[#This Row],[hod]],Tabulka13[[#This Row],[min]],Tabulka13[[#This Row],[sec]])+Tabulka13[[#This Row],[desetiny]]</f>
        <v>1.6342592592592593E-2</v>
      </c>
      <c r="G30" s="1">
        <f>(Tabulka13[[#This Row],[sec]]-INT(Tabulka13[[#This Row],[sec]]))/24/60/60</f>
        <v>0</v>
      </c>
    </row>
    <row r="31" spans="2:7" x14ac:dyDescent="0.35">
      <c r="B31">
        <v>64</v>
      </c>
      <c r="D31">
        <v>23</v>
      </c>
      <c r="E31">
        <v>43</v>
      </c>
      <c r="F31" s="16">
        <f>TIME(Tabulka13[[#This Row],[hod]],Tabulka13[[#This Row],[min]],Tabulka13[[#This Row],[sec]])+Tabulka13[[#This Row],[desetiny]]</f>
        <v>1.6469907407407405E-2</v>
      </c>
      <c r="G31" s="1">
        <f>(Tabulka13[[#This Row],[sec]]-INT(Tabulka13[[#This Row],[sec]]))/24/60/60</f>
        <v>0</v>
      </c>
    </row>
    <row r="32" spans="2:7" x14ac:dyDescent="0.35">
      <c r="B32">
        <v>13</v>
      </c>
      <c r="D32">
        <v>23</v>
      </c>
      <c r="E32">
        <v>50</v>
      </c>
      <c r="F32" s="16">
        <f>TIME(Tabulka13[[#This Row],[hod]],Tabulka13[[#This Row],[min]],Tabulka13[[#This Row],[sec]])+Tabulka13[[#This Row],[desetiny]]</f>
        <v>1.6550925925925924E-2</v>
      </c>
      <c r="G32" s="1">
        <f>(Tabulka13[[#This Row],[sec]]-INT(Tabulka13[[#This Row],[sec]]))/24/60/60</f>
        <v>0</v>
      </c>
    </row>
    <row r="33" spans="2:7" x14ac:dyDescent="0.35">
      <c r="B33">
        <v>66</v>
      </c>
      <c r="D33">
        <v>23</v>
      </c>
      <c r="E33">
        <v>56</v>
      </c>
      <c r="F33" s="16">
        <f>TIME(Tabulka13[[#This Row],[hod]],Tabulka13[[#This Row],[min]],Tabulka13[[#This Row],[sec]])+Tabulka13[[#This Row],[desetiny]]</f>
        <v>1.6620370370370372E-2</v>
      </c>
      <c r="G33" s="1">
        <f>(Tabulka13[[#This Row],[sec]]-INT(Tabulka13[[#This Row],[sec]]))/24/60/60</f>
        <v>0</v>
      </c>
    </row>
    <row r="34" spans="2:7" x14ac:dyDescent="0.35">
      <c r="B34">
        <v>51</v>
      </c>
      <c r="D34">
        <v>24</v>
      </c>
      <c r="E34">
        <v>8</v>
      </c>
      <c r="F34" s="16">
        <f>TIME(Tabulka13[[#This Row],[hod]],Tabulka13[[#This Row],[min]],Tabulka13[[#This Row],[sec]])+Tabulka13[[#This Row],[desetiny]]</f>
        <v>1.6759259259259258E-2</v>
      </c>
      <c r="G34" s="1">
        <f>(Tabulka13[[#This Row],[sec]]-INT(Tabulka13[[#This Row],[sec]]))/24/60/60</f>
        <v>0</v>
      </c>
    </row>
    <row r="35" spans="2:7" x14ac:dyDescent="0.35">
      <c r="B35">
        <v>27</v>
      </c>
      <c r="D35">
        <v>24</v>
      </c>
      <c r="E35">
        <v>19</v>
      </c>
      <c r="F35" s="16">
        <f>TIME(Tabulka13[[#This Row],[hod]],Tabulka13[[#This Row],[min]],Tabulka13[[#This Row],[sec]])+Tabulka13[[#This Row],[desetiny]]</f>
        <v>1.6886574074074075E-2</v>
      </c>
      <c r="G35" s="1">
        <f>(Tabulka13[[#This Row],[sec]]-INT(Tabulka13[[#This Row],[sec]]))/24/60/60</f>
        <v>0</v>
      </c>
    </row>
    <row r="36" spans="2:7" x14ac:dyDescent="0.35">
      <c r="B36">
        <v>52</v>
      </c>
      <c r="D36">
        <v>24</v>
      </c>
      <c r="E36">
        <v>26</v>
      </c>
      <c r="F36" s="16">
        <f>TIME(Tabulka13[[#This Row],[hod]],Tabulka13[[#This Row],[min]],Tabulka13[[#This Row],[sec]])+Tabulka13[[#This Row],[desetiny]]</f>
        <v>1.6967592592592593E-2</v>
      </c>
      <c r="G36" s="1">
        <f>(Tabulka13[[#This Row],[sec]]-INT(Tabulka13[[#This Row],[sec]]))/24/60/60</f>
        <v>0</v>
      </c>
    </row>
    <row r="37" spans="2:7" x14ac:dyDescent="0.35">
      <c r="B37">
        <v>6</v>
      </c>
      <c r="D37">
        <v>24</v>
      </c>
      <c r="E37">
        <v>30</v>
      </c>
      <c r="F37" s="16">
        <f>TIME(Tabulka13[[#This Row],[hod]],Tabulka13[[#This Row],[min]],Tabulka13[[#This Row],[sec]])+Tabulka13[[#This Row],[desetiny]]</f>
        <v>1.7013888888888887E-2</v>
      </c>
      <c r="G37" s="1">
        <f>(Tabulka13[[#This Row],[sec]]-INT(Tabulka13[[#This Row],[sec]]))/24/60/60</f>
        <v>0</v>
      </c>
    </row>
    <row r="38" spans="2:7" x14ac:dyDescent="0.35">
      <c r="B38">
        <v>12</v>
      </c>
      <c r="D38">
        <v>24</v>
      </c>
      <c r="E38">
        <v>47</v>
      </c>
      <c r="F38" s="16">
        <f>TIME(Tabulka13[[#This Row],[hod]],Tabulka13[[#This Row],[min]],Tabulka13[[#This Row],[sec]])+Tabulka13[[#This Row],[desetiny]]</f>
        <v>1.7210648148148149E-2</v>
      </c>
      <c r="G38" s="1">
        <f>(Tabulka13[[#This Row],[sec]]-INT(Tabulka13[[#This Row],[sec]]))/24/60/60</f>
        <v>0</v>
      </c>
    </row>
    <row r="39" spans="2:7" x14ac:dyDescent="0.35">
      <c r="B39">
        <v>59</v>
      </c>
      <c r="D39">
        <v>24</v>
      </c>
      <c r="E39">
        <v>53</v>
      </c>
      <c r="F39" s="16">
        <f>TIME(Tabulka13[[#This Row],[hod]],Tabulka13[[#This Row],[min]],Tabulka13[[#This Row],[sec]])+Tabulka13[[#This Row],[desetiny]]</f>
        <v>1.7280092592592593E-2</v>
      </c>
      <c r="G39" s="1">
        <f>(Tabulka13[[#This Row],[sec]]-INT(Tabulka13[[#This Row],[sec]]))/24/60/60</f>
        <v>0</v>
      </c>
    </row>
    <row r="40" spans="2:7" x14ac:dyDescent="0.35">
      <c r="B40">
        <v>47</v>
      </c>
      <c r="D40">
        <v>24</v>
      </c>
      <c r="E40">
        <v>55</v>
      </c>
      <c r="F40" s="16">
        <f>TIME(Tabulka13[[#This Row],[hod]],Tabulka13[[#This Row],[min]],Tabulka13[[#This Row],[sec]])+Tabulka13[[#This Row],[desetiny]]</f>
        <v>1.7303240740740741E-2</v>
      </c>
      <c r="G40" s="1">
        <f>(Tabulka13[[#This Row],[sec]]-INT(Tabulka13[[#This Row],[sec]]))/24/60/60</f>
        <v>0</v>
      </c>
    </row>
    <row r="41" spans="2:7" x14ac:dyDescent="0.35">
      <c r="B41">
        <v>61</v>
      </c>
      <c r="D41">
        <v>25</v>
      </c>
      <c r="E41">
        <v>25</v>
      </c>
      <c r="F41" s="16">
        <f>TIME(Tabulka13[[#This Row],[hod]],Tabulka13[[#This Row],[min]],Tabulka13[[#This Row],[sec]])+Tabulka13[[#This Row],[desetiny]]</f>
        <v>1.7650462962962962E-2</v>
      </c>
      <c r="G41" s="1">
        <f>(Tabulka13[[#This Row],[sec]]-INT(Tabulka13[[#This Row],[sec]]))/24/60/60</f>
        <v>0</v>
      </c>
    </row>
    <row r="42" spans="2:7" x14ac:dyDescent="0.35">
      <c r="B42">
        <v>57</v>
      </c>
      <c r="D42">
        <v>25</v>
      </c>
      <c r="E42">
        <v>29</v>
      </c>
      <c r="F42" s="16">
        <f>TIME(Tabulka13[[#This Row],[hod]],Tabulka13[[#This Row],[min]],Tabulka13[[#This Row],[sec]])+Tabulka13[[#This Row],[desetiny]]</f>
        <v>1.7696759259259259E-2</v>
      </c>
      <c r="G42" s="1">
        <f>(Tabulka13[[#This Row],[sec]]-INT(Tabulka13[[#This Row],[sec]]))/24/60/60</f>
        <v>0</v>
      </c>
    </row>
    <row r="43" spans="2:7" x14ac:dyDescent="0.35">
      <c r="B43">
        <v>14</v>
      </c>
      <c r="D43">
        <v>25</v>
      </c>
      <c r="E43">
        <v>32</v>
      </c>
      <c r="F43" s="16">
        <f>TIME(Tabulka13[[#This Row],[hod]],Tabulka13[[#This Row],[min]],Tabulka13[[#This Row],[sec]])+Tabulka13[[#This Row],[desetiny]]</f>
        <v>1.7731481481481483E-2</v>
      </c>
      <c r="G43" s="1">
        <f>(Tabulka13[[#This Row],[sec]]-INT(Tabulka13[[#This Row],[sec]]))/24/60/60</f>
        <v>0</v>
      </c>
    </row>
    <row r="44" spans="2:7" x14ac:dyDescent="0.35">
      <c r="B44">
        <v>5</v>
      </c>
      <c r="D44">
        <v>25</v>
      </c>
      <c r="E44">
        <v>34</v>
      </c>
      <c r="F44" s="16">
        <f>TIME(Tabulka13[[#This Row],[hod]],Tabulka13[[#This Row],[min]],Tabulka13[[#This Row],[sec]])+Tabulka13[[#This Row],[desetiny]]</f>
        <v>1.7754629629629631E-2</v>
      </c>
      <c r="G44" s="1">
        <f>(Tabulka13[[#This Row],[sec]]-INT(Tabulka13[[#This Row],[sec]]))/24/60/60</f>
        <v>0</v>
      </c>
    </row>
    <row r="45" spans="2:7" x14ac:dyDescent="0.35">
      <c r="B45">
        <v>4</v>
      </c>
      <c r="D45">
        <v>25</v>
      </c>
      <c r="E45">
        <v>47</v>
      </c>
      <c r="F45" s="16">
        <f>TIME(Tabulka13[[#This Row],[hod]],Tabulka13[[#This Row],[min]],Tabulka13[[#This Row],[sec]])+Tabulka13[[#This Row],[desetiny]]</f>
        <v>1.7905092592592594E-2</v>
      </c>
      <c r="G45" s="1">
        <f>(Tabulka13[[#This Row],[sec]]-INT(Tabulka13[[#This Row],[sec]]))/24/60/60</f>
        <v>0</v>
      </c>
    </row>
    <row r="46" spans="2:7" x14ac:dyDescent="0.35">
      <c r="B46">
        <v>62</v>
      </c>
      <c r="D46">
        <v>25</v>
      </c>
      <c r="E46">
        <v>52</v>
      </c>
      <c r="F46" s="16">
        <f>TIME(Tabulka13[[#This Row],[hod]],Tabulka13[[#This Row],[min]],Tabulka13[[#This Row],[sec]])+Tabulka13[[#This Row],[desetiny]]</f>
        <v>1.7962962962962962E-2</v>
      </c>
      <c r="G46" s="1">
        <f>(Tabulka13[[#This Row],[sec]]-INT(Tabulka13[[#This Row],[sec]]))/24/60/60</f>
        <v>0</v>
      </c>
    </row>
    <row r="47" spans="2:7" x14ac:dyDescent="0.35">
      <c r="B47">
        <v>68</v>
      </c>
      <c r="D47">
        <v>25</v>
      </c>
      <c r="E47">
        <v>58</v>
      </c>
      <c r="F47" s="16">
        <f>TIME(Tabulka13[[#This Row],[hod]],Tabulka13[[#This Row],[min]],Tabulka13[[#This Row],[sec]])+Tabulka13[[#This Row],[desetiny]]</f>
        <v>1.8032407407407407E-2</v>
      </c>
      <c r="G47" s="1">
        <f>(Tabulka13[[#This Row],[sec]]-INT(Tabulka13[[#This Row],[sec]]))/24/60/60</f>
        <v>0</v>
      </c>
    </row>
    <row r="48" spans="2:7" x14ac:dyDescent="0.35">
      <c r="B48">
        <v>65</v>
      </c>
      <c r="D48">
        <v>25</v>
      </c>
      <c r="E48">
        <v>59</v>
      </c>
      <c r="F48" s="16">
        <f>TIME(Tabulka13[[#This Row],[hod]],Tabulka13[[#This Row],[min]],Tabulka13[[#This Row],[sec]])+Tabulka13[[#This Row],[desetiny]]</f>
        <v>1.8043981481481484E-2</v>
      </c>
      <c r="G48" s="1">
        <f>(Tabulka13[[#This Row],[sec]]-INT(Tabulka13[[#This Row],[sec]]))/24/60/60</f>
        <v>0</v>
      </c>
    </row>
    <row r="49" spans="2:7" x14ac:dyDescent="0.35">
      <c r="B49">
        <v>54</v>
      </c>
      <c r="D49">
        <v>26</v>
      </c>
      <c r="E49">
        <v>2</v>
      </c>
      <c r="F49" s="16">
        <f>TIME(Tabulka13[[#This Row],[hod]],Tabulka13[[#This Row],[min]],Tabulka13[[#This Row],[sec]])+Tabulka13[[#This Row],[desetiny]]</f>
        <v>1.8078703703703704E-2</v>
      </c>
      <c r="G49" s="1">
        <f>(Tabulka13[[#This Row],[sec]]-INT(Tabulka13[[#This Row],[sec]]))/24/60/60</f>
        <v>0</v>
      </c>
    </row>
    <row r="50" spans="2:7" x14ac:dyDescent="0.35">
      <c r="B50">
        <v>3</v>
      </c>
      <c r="D50">
        <v>26</v>
      </c>
      <c r="E50">
        <v>6</v>
      </c>
      <c r="F50" s="16">
        <f>TIME(Tabulka13[[#This Row],[hod]],Tabulka13[[#This Row],[min]],Tabulka13[[#This Row],[sec]])+Tabulka13[[#This Row],[desetiny]]</f>
        <v>1.8124999999999999E-2</v>
      </c>
      <c r="G50" s="1">
        <f>(Tabulka13[[#This Row],[sec]]-INT(Tabulka13[[#This Row],[sec]]))/24/60/60</f>
        <v>0</v>
      </c>
    </row>
    <row r="51" spans="2:7" x14ac:dyDescent="0.35">
      <c r="B51">
        <v>44</v>
      </c>
      <c r="D51">
        <v>26</v>
      </c>
      <c r="E51">
        <v>8</v>
      </c>
      <c r="F51" s="16">
        <f>TIME(Tabulka13[[#This Row],[hod]],Tabulka13[[#This Row],[min]],Tabulka13[[#This Row],[sec]])+Tabulka13[[#This Row],[desetiny]]</f>
        <v>1.8148148148148146E-2</v>
      </c>
      <c r="G51" s="1">
        <f>(Tabulka13[[#This Row],[sec]]-INT(Tabulka13[[#This Row],[sec]]))/24/60/60</f>
        <v>0</v>
      </c>
    </row>
    <row r="52" spans="2:7" x14ac:dyDescent="0.35">
      <c r="B52">
        <v>70</v>
      </c>
      <c r="D52">
        <v>26</v>
      </c>
      <c r="E52">
        <v>26</v>
      </c>
      <c r="F52" s="16">
        <f>TIME(Tabulka13[[#This Row],[hod]],Tabulka13[[#This Row],[min]],Tabulka13[[#This Row],[sec]])+Tabulka13[[#This Row],[desetiny]]</f>
        <v>1.8356481481481481E-2</v>
      </c>
      <c r="G52" s="1">
        <f>(Tabulka13[[#This Row],[sec]]-INT(Tabulka13[[#This Row],[sec]]))/24/60/60</f>
        <v>0</v>
      </c>
    </row>
    <row r="53" spans="2:7" x14ac:dyDescent="0.35">
      <c r="B53">
        <v>48</v>
      </c>
      <c r="D53">
        <v>26</v>
      </c>
      <c r="E53">
        <v>34</v>
      </c>
      <c r="F53" s="16">
        <f>TIME(Tabulka13[[#This Row],[hod]],Tabulka13[[#This Row],[min]],Tabulka13[[#This Row],[sec]])+Tabulka13[[#This Row],[desetiny]]</f>
        <v>1.8449074074074073E-2</v>
      </c>
      <c r="G53" s="1">
        <f>(Tabulka13[[#This Row],[sec]]-INT(Tabulka13[[#This Row],[sec]]))/24/60/60</f>
        <v>0</v>
      </c>
    </row>
    <row r="54" spans="2:7" x14ac:dyDescent="0.35">
      <c r="B54">
        <v>40</v>
      </c>
      <c r="D54">
        <v>26</v>
      </c>
      <c r="E54">
        <v>42</v>
      </c>
      <c r="F54" s="16">
        <f>TIME(Tabulka13[[#This Row],[hod]],Tabulka13[[#This Row],[min]],Tabulka13[[#This Row],[sec]])+Tabulka13[[#This Row],[desetiny]]</f>
        <v>1.8541666666666668E-2</v>
      </c>
      <c r="G54" s="1">
        <f>(Tabulka13[[#This Row],[sec]]-INT(Tabulka13[[#This Row],[sec]]))/24/60/60</f>
        <v>0</v>
      </c>
    </row>
    <row r="55" spans="2:7" x14ac:dyDescent="0.35">
      <c r="B55">
        <v>41</v>
      </c>
      <c r="D55">
        <v>26</v>
      </c>
      <c r="E55">
        <v>48</v>
      </c>
      <c r="F55" s="16">
        <f>TIME(Tabulka13[[#This Row],[hod]],Tabulka13[[#This Row],[min]],Tabulka13[[#This Row],[sec]])+Tabulka13[[#This Row],[desetiny]]</f>
        <v>1.861111111111111E-2</v>
      </c>
      <c r="G55" s="1">
        <f>(Tabulka13[[#This Row],[sec]]-INT(Tabulka13[[#This Row],[sec]]))/24/60/60</f>
        <v>0</v>
      </c>
    </row>
    <row r="56" spans="2:7" x14ac:dyDescent="0.35">
      <c r="B56">
        <v>26</v>
      </c>
      <c r="D56">
        <v>26</v>
      </c>
      <c r="E56">
        <v>53</v>
      </c>
      <c r="F56" s="16">
        <f>TIME(Tabulka13[[#This Row],[hod]],Tabulka13[[#This Row],[min]],Tabulka13[[#This Row],[sec]])+Tabulka13[[#This Row],[desetiny]]</f>
        <v>1.8668981481481481E-2</v>
      </c>
      <c r="G56" s="1">
        <f>(Tabulka13[[#This Row],[sec]]-INT(Tabulka13[[#This Row],[sec]]))/24/60/60</f>
        <v>0</v>
      </c>
    </row>
    <row r="57" spans="2:7" x14ac:dyDescent="0.35">
      <c r="B57">
        <v>69</v>
      </c>
      <c r="D57">
        <v>27</v>
      </c>
      <c r="E57">
        <v>7</v>
      </c>
      <c r="F57" s="16">
        <f>TIME(Tabulka13[[#This Row],[hod]],Tabulka13[[#This Row],[min]],Tabulka13[[#This Row],[sec]])+Tabulka13[[#This Row],[desetiny]]</f>
        <v>1.8831018518518518E-2</v>
      </c>
      <c r="G57" s="1">
        <f>(Tabulka13[[#This Row],[sec]]-INT(Tabulka13[[#This Row],[sec]]))/24/60/60</f>
        <v>0</v>
      </c>
    </row>
    <row r="58" spans="2:7" x14ac:dyDescent="0.35">
      <c r="B58">
        <v>67</v>
      </c>
      <c r="D58">
        <v>27</v>
      </c>
      <c r="E58">
        <v>17</v>
      </c>
      <c r="F58" s="16">
        <f>TIME(Tabulka13[[#This Row],[hod]],Tabulka13[[#This Row],[min]],Tabulka13[[#This Row],[sec]])+Tabulka13[[#This Row],[desetiny]]</f>
        <v>1.894675925925926E-2</v>
      </c>
      <c r="G58" s="1">
        <f>(Tabulka13[[#This Row],[sec]]-INT(Tabulka13[[#This Row],[sec]]))/24/60/60</f>
        <v>0</v>
      </c>
    </row>
    <row r="59" spans="2:7" x14ac:dyDescent="0.35">
      <c r="B59">
        <v>83</v>
      </c>
      <c r="D59">
        <v>27</v>
      </c>
      <c r="E59">
        <v>46</v>
      </c>
      <c r="F59" s="16">
        <f>TIME(Tabulka13[[#This Row],[hod]],Tabulka13[[#This Row],[min]],Tabulka13[[#This Row],[sec]])+Tabulka13[[#This Row],[desetiny]]</f>
        <v>1.9282407407407408E-2</v>
      </c>
      <c r="G59" s="1">
        <f>(Tabulka13[[#This Row],[sec]]-INT(Tabulka13[[#This Row],[sec]]))/24/60/60</f>
        <v>0</v>
      </c>
    </row>
    <row r="60" spans="2:7" x14ac:dyDescent="0.35">
      <c r="B60">
        <v>43</v>
      </c>
      <c r="D60">
        <v>28</v>
      </c>
      <c r="E60">
        <v>17</v>
      </c>
      <c r="F60" s="16">
        <f>TIME(Tabulka13[[#This Row],[hod]],Tabulka13[[#This Row],[min]],Tabulka13[[#This Row],[sec]])+Tabulka13[[#This Row],[desetiny]]</f>
        <v>1.9641203703703706E-2</v>
      </c>
      <c r="G60" s="1">
        <f>(Tabulka13[[#This Row],[sec]]-INT(Tabulka13[[#This Row],[sec]]))/24/60/60</f>
        <v>0</v>
      </c>
    </row>
    <row r="61" spans="2:7" x14ac:dyDescent="0.35">
      <c r="B61">
        <v>7</v>
      </c>
      <c r="D61">
        <v>28</v>
      </c>
      <c r="E61">
        <v>49</v>
      </c>
      <c r="F61" s="16">
        <f>TIME(Tabulka13[[#This Row],[hod]],Tabulka13[[#This Row],[min]],Tabulka13[[#This Row],[sec]])+Tabulka13[[#This Row],[desetiny]]</f>
        <v>2.0011574074074074E-2</v>
      </c>
      <c r="G61" s="1">
        <f>(Tabulka13[[#This Row],[sec]]-INT(Tabulka13[[#This Row],[sec]]))/24/60/60</f>
        <v>0</v>
      </c>
    </row>
    <row r="62" spans="2:7" x14ac:dyDescent="0.35">
      <c r="B62">
        <v>93</v>
      </c>
      <c r="D62">
        <v>29</v>
      </c>
      <c r="E62">
        <v>6</v>
      </c>
      <c r="F62" s="16">
        <f>TIME(Tabulka13[[#This Row],[hod]],Tabulka13[[#This Row],[min]],Tabulka13[[#This Row],[sec]])+Tabulka13[[#This Row],[desetiny]]</f>
        <v>2.0208333333333335E-2</v>
      </c>
      <c r="G62" s="1">
        <f>(Tabulka13[[#This Row],[sec]]-INT(Tabulka13[[#This Row],[sec]]))/24/60/60</f>
        <v>0</v>
      </c>
    </row>
    <row r="63" spans="2:7" x14ac:dyDescent="0.35">
      <c r="B63">
        <v>97</v>
      </c>
      <c r="D63">
        <v>29</v>
      </c>
      <c r="E63">
        <v>29</v>
      </c>
      <c r="F63" s="16">
        <f>TIME(Tabulka13[[#This Row],[hod]],Tabulka13[[#This Row],[min]],Tabulka13[[#This Row],[sec]])+Tabulka13[[#This Row],[desetiny]]</f>
        <v>2.0474537037037038E-2</v>
      </c>
      <c r="G63" s="1">
        <f>(Tabulka13[[#This Row],[sec]]-INT(Tabulka13[[#This Row],[sec]]))/24/60/60</f>
        <v>0</v>
      </c>
    </row>
    <row r="64" spans="2:7" x14ac:dyDescent="0.35">
      <c r="B64">
        <v>88</v>
      </c>
      <c r="D64">
        <v>29</v>
      </c>
      <c r="E64">
        <v>36</v>
      </c>
      <c r="F64" s="16">
        <f>TIME(Tabulka13[[#This Row],[hod]],Tabulka13[[#This Row],[min]],Tabulka13[[#This Row],[sec]])+Tabulka13[[#This Row],[desetiny]]</f>
        <v>2.0555555555555556E-2</v>
      </c>
      <c r="G64" s="1">
        <f>(Tabulka13[[#This Row],[sec]]-INT(Tabulka13[[#This Row],[sec]]))/24/60/60</f>
        <v>0</v>
      </c>
    </row>
    <row r="65" spans="2:7" x14ac:dyDescent="0.35">
      <c r="B65">
        <v>82</v>
      </c>
      <c r="D65">
        <v>29</v>
      </c>
      <c r="E65">
        <v>56</v>
      </c>
      <c r="F65" s="16">
        <f>TIME(Tabulka13[[#This Row],[hod]],Tabulka13[[#This Row],[min]],Tabulka13[[#This Row],[sec]])+Tabulka13[[#This Row],[desetiny]]</f>
        <v>2.0787037037037038E-2</v>
      </c>
      <c r="G65" s="1">
        <f>(Tabulka13[[#This Row],[sec]]-INT(Tabulka13[[#This Row],[sec]]))/24/60/60</f>
        <v>0</v>
      </c>
    </row>
    <row r="66" spans="2:7" x14ac:dyDescent="0.35">
      <c r="B66">
        <v>45</v>
      </c>
      <c r="D66">
        <v>30</v>
      </c>
      <c r="E66">
        <v>1</v>
      </c>
      <c r="F66" s="16">
        <f>TIME(Tabulka13[[#This Row],[hod]],Tabulka13[[#This Row],[min]],Tabulka13[[#This Row],[sec]])+Tabulka13[[#This Row],[desetiny]]</f>
        <v>2.0844907407407406E-2</v>
      </c>
      <c r="G66" s="1">
        <f>(Tabulka13[[#This Row],[sec]]-INT(Tabulka13[[#This Row],[sec]]))/24/60/60</f>
        <v>0</v>
      </c>
    </row>
    <row r="67" spans="2:7" x14ac:dyDescent="0.35">
      <c r="B67">
        <v>25</v>
      </c>
      <c r="D67">
        <v>30</v>
      </c>
      <c r="E67">
        <v>2</v>
      </c>
      <c r="F67" s="16">
        <f>TIME(Tabulka13[[#This Row],[hod]],Tabulka13[[#This Row],[min]],Tabulka13[[#This Row],[sec]])+Tabulka13[[#This Row],[desetiny]]</f>
        <v>2.0856481481481479E-2</v>
      </c>
      <c r="G67" s="1">
        <f>(Tabulka13[[#This Row],[sec]]-INT(Tabulka13[[#This Row],[sec]]))/24/60/60</f>
        <v>0</v>
      </c>
    </row>
    <row r="68" spans="2:7" x14ac:dyDescent="0.35">
      <c r="B68">
        <v>107</v>
      </c>
      <c r="D68">
        <v>30</v>
      </c>
      <c r="E68">
        <v>13</v>
      </c>
      <c r="F68" s="16">
        <f>TIME(Tabulka13[[#This Row],[hod]],Tabulka13[[#This Row],[min]],Tabulka13[[#This Row],[sec]])+Tabulka13[[#This Row],[desetiny]]</f>
        <v>2.0983796296296296E-2</v>
      </c>
      <c r="G68" s="1">
        <f>(Tabulka13[[#This Row],[sec]]-INT(Tabulka13[[#This Row],[sec]]))/24/60/60</f>
        <v>0</v>
      </c>
    </row>
    <row r="69" spans="2:7" x14ac:dyDescent="0.35">
      <c r="B69">
        <v>75</v>
      </c>
      <c r="D69">
        <v>30</v>
      </c>
      <c r="E69">
        <v>17</v>
      </c>
      <c r="F69" s="16">
        <f>TIME(Tabulka13[[#This Row],[hod]],Tabulka13[[#This Row],[min]],Tabulka13[[#This Row],[sec]])+Tabulka13[[#This Row],[desetiny]]</f>
        <v>2.1030092592592597E-2</v>
      </c>
      <c r="G69" s="1">
        <f>(Tabulka13[[#This Row],[sec]]-INT(Tabulka13[[#This Row],[sec]]))/24/60/60</f>
        <v>0</v>
      </c>
    </row>
    <row r="70" spans="2:7" x14ac:dyDescent="0.35">
      <c r="B70">
        <v>106</v>
      </c>
      <c r="D70">
        <v>30</v>
      </c>
      <c r="E70">
        <v>22</v>
      </c>
      <c r="F70" s="16">
        <f>TIME(Tabulka13[[#This Row],[hod]],Tabulka13[[#This Row],[min]],Tabulka13[[#This Row],[sec]])+Tabulka13[[#This Row],[desetiny]]</f>
        <v>2.1087962962962961E-2</v>
      </c>
      <c r="G70" s="1">
        <f>(Tabulka13[[#This Row],[sec]]-INT(Tabulka13[[#This Row],[sec]]))/24/60/60</f>
        <v>0</v>
      </c>
    </row>
    <row r="71" spans="2:7" x14ac:dyDescent="0.35">
      <c r="B71">
        <v>76</v>
      </c>
      <c r="D71">
        <v>30</v>
      </c>
      <c r="E71">
        <v>27</v>
      </c>
      <c r="F71" s="16">
        <f>TIME(Tabulka13[[#This Row],[hod]],Tabulka13[[#This Row],[min]],Tabulka13[[#This Row],[sec]])+Tabulka13[[#This Row],[desetiny]]</f>
        <v>2.1145833333333332E-2</v>
      </c>
      <c r="G71" s="1">
        <f>(Tabulka13[[#This Row],[sec]]-INT(Tabulka13[[#This Row],[sec]]))/24/60/60</f>
        <v>0</v>
      </c>
    </row>
    <row r="72" spans="2:7" x14ac:dyDescent="0.35">
      <c r="B72">
        <v>80</v>
      </c>
      <c r="D72">
        <v>30</v>
      </c>
      <c r="E72">
        <v>36</v>
      </c>
      <c r="F72" s="16">
        <f>TIME(Tabulka13[[#This Row],[hod]],Tabulka13[[#This Row],[min]],Tabulka13[[#This Row],[sec]])+Tabulka13[[#This Row],[desetiny]]</f>
        <v>2.1250000000000002E-2</v>
      </c>
      <c r="G72" s="1">
        <f>(Tabulka13[[#This Row],[sec]]-INT(Tabulka13[[#This Row],[sec]]))/24/60/60</f>
        <v>0</v>
      </c>
    </row>
    <row r="73" spans="2:7" x14ac:dyDescent="0.35">
      <c r="B73">
        <v>85</v>
      </c>
      <c r="D73">
        <v>30</v>
      </c>
      <c r="E73">
        <v>48</v>
      </c>
      <c r="F73" s="16">
        <f>TIME(Tabulka13[[#This Row],[hod]],Tabulka13[[#This Row],[min]],Tabulka13[[#This Row],[sec]])+Tabulka13[[#This Row],[desetiny]]</f>
        <v>2.1388888888888888E-2</v>
      </c>
      <c r="G73" s="1">
        <f>(Tabulka13[[#This Row],[sec]]-INT(Tabulka13[[#This Row],[sec]]))/24/60/60</f>
        <v>0</v>
      </c>
    </row>
    <row r="74" spans="2:7" x14ac:dyDescent="0.35">
      <c r="B74">
        <v>74</v>
      </c>
      <c r="D74">
        <v>30</v>
      </c>
      <c r="E74">
        <v>53</v>
      </c>
      <c r="F74" s="16">
        <f>TIME(Tabulka13[[#This Row],[hod]],Tabulka13[[#This Row],[min]],Tabulka13[[#This Row],[sec]])+Tabulka13[[#This Row],[desetiny]]</f>
        <v>2.1446759259259259E-2</v>
      </c>
      <c r="G74" s="1">
        <f>(Tabulka13[[#This Row],[sec]]-INT(Tabulka13[[#This Row],[sec]]))/24/60/60</f>
        <v>0</v>
      </c>
    </row>
    <row r="75" spans="2:7" x14ac:dyDescent="0.35">
      <c r="B75">
        <v>104</v>
      </c>
      <c r="D75">
        <v>31</v>
      </c>
      <c r="E75">
        <v>9</v>
      </c>
      <c r="F75" s="16">
        <f>TIME(Tabulka13[[#This Row],[hod]],Tabulka13[[#This Row],[min]],Tabulka13[[#This Row],[sec]])+Tabulka13[[#This Row],[desetiny]]</f>
        <v>2.1631944444444443E-2</v>
      </c>
      <c r="G75" s="1">
        <f>(Tabulka13[[#This Row],[sec]]-INT(Tabulka13[[#This Row],[sec]]))/24/60/60</f>
        <v>0</v>
      </c>
    </row>
    <row r="76" spans="2:7" x14ac:dyDescent="0.35">
      <c r="B76">
        <v>29</v>
      </c>
      <c r="D76">
        <v>31</v>
      </c>
      <c r="E76">
        <v>26</v>
      </c>
      <c r="F76" s="16">
        <f>TIME(Tabulka13[[#This Row],[hod]],Tabulka13[[#This Row],[min]],Tabulka13[[#This Row],[sec]])+Tabulka13[[#This Row],[desetiny]]</f>
        <v>2.1828703703703701E-2</v>
      </c>
      <c r="G76" s="1">
        <f>(Tabulka13[[#This Row],[sec]]-INT(Tabulka13[[#This Row],[sec]]))/24/60/60</f>
        <v>0</v>
      </c>
    </row>
    <row r="77" spans="2:7" x14ac:dyDescent="0.35">
      <c r="B77">
        <v>79</v>
      </c>
      <c r="D77">
        <v>31</v>
      </c>
      <c r="E77">
        <v>42</v>
      </c>
      <c r="F77" s="16">
        <f>TIME(Tabulka13[[#This Row],[hod]],Tabulka13[[#This Row],[min]],Tabulka13[[#This Row],[sec]])+Tabulka13[[#This Row],[desetiny]]</f>
        <v>2.2013888888888888E-2</v>
      </c>
      <c r="G77" s="1">
        <f>(Tabulka13[[#This Row],[sec]]-INT(Tabulka13[[#This Row],[sec]]))/24/60/60</f>
        <v>0</v>
      </c>
    </row>
    <row r="78" spans="2:7" x14ac:dyDescent="0.35">
      <c r="B78">
        <v>89</v>
      </c>
      <c r="D78">
        <v>31</v>
      </c>
      <c r="E78">
        <v>54</v>
      </c>
      <c r="F78" s="16">
        <f>TIME(Tabulka13[[#This Row],[hod]],Tabulka13[[#This Row],[min]],Tabulka13[[#This Row],[sec]])+Tabulka13[[#This Row],[desetiny]]</f>
        <v>2.2152777777777775E-2</v>
      </c>
      <c r="G78" s="1">
        <f>(Tabulka13[[#This Row],[sec]]-INT(Tabulka13[[#This Row],[sec]]))/24/60/60</f>
        <v>0</v>
      </c>
    </row>
    <row r="79" spans="2:7" x14ac:dyDescent="0.35">
      <c r="B79">
        <v>81</v>
      </c>
      <c r="D79">
        <v>32</v>
      </c>
      <c r="E79">
        <v>11</v>
      </c>
      <c r="F79" s="16">
        <f>TIME(Tabulka13[[#This Row],[hod]],Tabulka13[[#This Row],[min]],Tabulka13[[#This Row],[sec]])+Tabulka13[[#This Row],[desetiny]]</f>
        <v>2.2349537037037032E-2</v>
      </c>
      <c r="G79" s="1">
        <f>(Tabulka13[[#This Row],[sec]]-INT(Tabulka13[[#This Row],[sec]]))/24/60/60</f>
        <v>0</v>
      </c>
    </row>
    <row r="80" spans="2:7" x14ac:dyDescent="0.35">
      <c r="B80">
        <v>71</v>
      </c>
      <c r="D80">
        <v>32</v>
      </c>
      <c r="E80">
        <v>12</v>
      </c>
      <c r="F80" s="16">
        <f>TIME(Tabulka13[[#This Row],[hod]],Tabulka13[[#This Row],[min]],Tabulka13[[#This Row],[sec]])+Tabulka13[[#This Row],[desetiny]]</f>
        <v>2.2361111111111113E-2</v>
      </c>
      <c r="G80" s="1">
        <f>(Tabulka13[[#This Row],[sec]]-INT(Tabulka13[[#This Row],[sec]]))/24/60/60</f>
        <v>0</v>
      </c>
    </row>
    <row r="81" spans="2:7" x14ac:dyDescent="0.35">
      <c r="B81">
        <v>58</v>
      </c>
      <c r="D81">
        <v>32</v>
      </c>
      <c r="E81">
        <v>17</v>
      </c>
      <c r="F81" s="16">
        <f>TIME(Tabulka13[[#This Row],[hod]],Tabulka13[[#This Row],[min]],Tabulka13[[#This Row],[sec]])+Tabulka13[[#This Row],[desetiny]]</f>
        <v>2.2418981481481481E-2</v>
      </c>
      <c r="G81" s="1">
        <f>(Tabulka13[[#This Row],[sec]]-INT(Tabulka13[[#This Row],[sec]]))/24/60/60</f>
        <v>0</v>
      </c>
    </row>
    <row r="82" spans="2:7" x14ac:dyDescent="0.35">
      <c r="B82">
        <v>28</v>
      </c>
      <c r="D82">
        <v>32</v>
      </c>
      <c r="E82">
        <v>52</v>
      </c>
      <c r="F82" s="16">
        <f>TIME(Tabulka13[[#This Row],[hod]],Tabulka13[[#This Row],[min]],Tabulka13[[#This Row],[sec]])+Tabulka13[[#This Row],[desetiny]]</f>
        <v>2.2824074074074076E-2</v>
      </c>
      <c r="G82" s="1">
        <f>(Tabulka13[[#This Row],[sec]]-INT(Tabulka13[[#This Row],[sec]]))/24/60/60</f>
        <v>0</v>
      </c>
    </row>
    <row r="83" spans="2:7" x14ac:dyDescent="0.35">
      <c r="B83">
        <v>77</v>
      </c>
      <c r="D83">
        <v>32</v>
      </c>
      <c r="E83">
        <v>53</v>
      </c>
      <c r="F83" s="16">
        <f>TIME(Tabulka13[[#This Row],[hod]],Tabulka13[[#This Row],[min]],Tabulka13[[#This Row],[sec]])+Tabulka13[[#This Row],[desetiny]]</f>
        <v>2.2835648148148147E-2</v>
      </c>
      <c r="G83" s="1">
        <f>(Tabulka13[[#This Row],[sec]]-INT(Tabulka13[[#This Row],[sec]]))/24/60/60</f>
        <v>0</v>
      </c>
    </row>
    <row r="84" spans="2:7" x14ac:dyDescent="0.35">
      <c r="B84">
        <v>92</v>
      </c>
      <c r="D84">
        <v>33</v>
      </c>
      <c r="E84">
        <v>37</v>
      </c>
      <c r="F84" s="16">
        <f>TIME(Tabulka13[[#This Row],[hod]],Tabulka13[[#This Row],[min]],Tabulka13[[#This Row],[sec]])+Tabulka13[[#This Row],[desetiny]]</f>
        <v>2.3344907407407408E-2</v>
      </c>
      <c r="G84" s="1">
        <f>(Tabulka13[[#This Row],[sec]]-INT(Tabulka13[[#This Row],[sec]]))/24/60/60</f>
        <v>0</v>
      </c>
    </row>
    <row r="85" spans="2:7" x14ac:dyDescent="0.35">
      <c r="B85">
        <v>105</v>
      </c>
      <c r="D85">
        <v>33</v>
      </c>
      <c r="E85">
        <v>40</v>
      </c>
      <c r="F85" s="16">
        <f>TIME(Tabulka13[[#This Row],[hod]],Tabulka13[[#This Row],[min]],Tabulka13[[#This Row],[sec]])+Tabulka13[[#This Row],[desetiny]]</f>
        <v>2.3379629629629629E-2</v>
      </c>
      <c r="G85" s="1">
        <f>(Tabulka13[[#This Row],[sec]]-INT(Tabulka13[[#This Row],[sec]]))/24/60/60</f>
        <v>0</v>
      </c>
    </row>
    <row r="86" spans="2:7" x14ac:dyDescent="0.35">
      <c r="B86">
        <v>112</v>
      </c>
      <c r="D86">
        <v>33</v>
      </c>
      <c r="E86">
        <v>43</v>
      </c>
      <c r="F86" s="16">
        <f>TIME(Tabulka13[[#This Row],[hod]],Tabulka13[[#This Row],[min]],Tabulka13[[#This Row],[sec]])+Tabulka13[[#This Row],[desetiny]]</f>
        <v>2.3414351851851853E-2</v>
      </c>
      <c r="G86" s="1">
        <f>(Tabulka13[[#This Row],[sec]]-INT(Tabulka13[[#This Row],[sec]]))/24/60/60</f>
        <v>0</v>
      </c>
    </row>
    <row r="87" spans="2:7" x14ac:dyDescent="0.35">
      <c r="B87">
        <v>98</v>
      </c>
      <c r="D87">
        <v>33</v>
      </c>
      <c r="E87">
        <v>54</v>
      </c>
      <c r="F87" s="16">
        <f>TIME(Tabulka13[[#This Row],[hod]],Tabulka13[[#This Row],[min]],Tabulka13[[#This Row],[sec]])+Tabulka13[[#This Row],[desetiny]]</f>
        <v>2.3541666666666666E-2</v>
      </c>
      <c r="G87" s="1">
        <f>(Tabulka13[[#This Row],[sec]]-INT(Tabulka13[[#This Row],[sec]]))/24/60/60</f>
        <v>0</v>
      </c>
    </row>
    <row r="88" spans="2:7" x14ac:dyDescent="0.35">
      <c r="B88">
        <v>86</v>
      </c>
      <c r="D88">
        <v>34</v>
      </c>
      <c r="E88">
        <v>10</v>
      </c>
      <c r="F88" s="16">
        <f>TIME(Tabulka13[[#This Row],[hod]],Tabulka13[[#This Row],[min]],Tabulka13[[#This Row],[sec]])+Tabulka13[[#This Row],[desetiny]]</f>
        <v>2.372685185185185E-2</v>
      </c>
      <c r="G88" s="1">
        <f>(Tabulka13[[#This Row],[sec]]-INT(Tabulka13[[#This Row],[sec]]))/24/60/60</f>
        <v>0</v>
      </c>
    </row>
    <row r="89" spans="2:7" x14ac:dyDescent="0.35">
      <c r="B89">
        <v>1</v>
      </c>
      <c r="D89">
        <v>34</v>
      </c>
      <c r="E89">
        <v>31</v>
      </c>
      <c r="F89" s="16">
        <f>TIME(Tabulka13[[#This Row],[hod]],Tabulka13[[#This Row],[min]],Tabulka13[[#This Row],[sec]])+Tabulka13[[#This Row],[desetiny]]</f>
        <v>2.3969907407407409E-2</v>
      </c>
      <c r="G89" s="1">
        <f>(Tabulka13[[#This Row],[sec]]-INT(Tabulka13[[#This Row],[sec]]))/24/60/60</f>
        <v>0</v>
      </c>
    </row>
    <row r="90" spans="2:7" x14ac:dyDescent="0.35">
      <c r="B90">
        <v>53</v>
      </c>
      <c r="D90">
        <v>34</v>
      </c>
      <c r="E90">
        <v>36</v>
      </c>
      <c r="F90" s="16">
        <f>TIME(Tabulka13[[#This Row],[hod]],Tabulka13[[#This Row],[min]],Tabulka13[[#This Row],[sec]])+Tabulka13[[#This Row],[desetiny]]</f>
        <v>2.4027777777777776E-2</v>
      </c>
      <c r="G90" s="1">
        <f>(Tabulka13[[#This Row],[sec]]-INT(Tabulka13[[#This Row],[sec]]))/24/60/60</f>
        <v>0</v>
      </c>
    </row>
    <row r="91" spans="2:7" x14ac:dyDescent="0.35">
      <c r="B91">
        <v>113</v>
      </c>
      <c r="D91">
        <v>34</v>
      </c>
      <c r="E91">
        <v>41</v>
      </c>
      <c r="F91" s="16">
        <f>TIME(Tabulka13[[#This Row],[hod]],Tabulka13[[#This Row],[min]],Tabulka13[[#This Row],[sec]])+Tabulka13[[#This Row],[desetiny]]</f>
        <v>2.4085648148148148E-2</v>
      </c>
      <c r="G91" s="1">
        <f>(Tabulka13[[#This Row],[sec]]-INT(Tabulka13[[#This Row],[sec]]))/24/60/60</f>
        <v>0</v>
      </c>
    </row>
    <row r="92" spans="2:7" x14ac:dyDescent="0.35">
      <c r="B92">
        <v>91</v>
      </c>
      <c r="D92">
        <v>34</v>
      </c>
      <c r="E92">
        <v>48</v>
      </c>
      <c r="F92" s="16">
        <f>TIME(Tabulka13[[#This Row],[hod]],Tabulka13[[#This Row],[min]],Tabulka13[[#This Row],[sec]])+Tabulka13[[#This Row],[desetiny]]</f>
        <v>2.4166666666666666E-2</v>
      </c>
      <c r="G92" s="1">
        <f>(Tabulka13[[#This Row],[sec]]-INT(Tabulka13[[#This Row],[sec]]))/24/60/60</f>
        <v>0</v>
      </c>
    </row>
    <row r="93" spans="2:7" x14ac:dyDescent="0.35">
      <c r="B93">
        <v>114</v>
      </c>
      <c r="D93">
        <v>34</v>
      </c>
      <c r="E93">
        <v>49</v>
      </c>
      <c r="F93" s="16">
        <f>TIME(Tabulka13[[#This Row],[hod]],Tabulka13[[#This Row],[min]],Tabulka13[[#This Row],[sec]])+Tabulka13[[#This Row],[desetiny]]</f>
        <v>2.417824074074074E-2</v>
      </c>
      <c r="G93" s="1">
        <f>(Tabulka13[[#This Row],[sec]]-INT(Tabulka13[[#This Row],[sec]]))/24/60/60</f>
        <v>0</v>
      </c>
    </row>
    <row r="94" spans="2:7" x14ac:dyDescent="0.35">
      <c r="B94">
        <v>60</v>
      </c>
      <c r="D94">
        <v>34</v>
      </c>
      <c r="E94">
        <v>51</v>
      </c>
      <c r="F94" s="16">
        <f>TIME(Tabulka13[[#This Row],[hod]],Tabulka13[[#This Row],[min]],Tabulka13[[#This Row],[sec]])+Tabulka13[[#This Row],[desetiny]]</f>
        <v>2.4201388888888887E-2</v>
      </c>
      <c r="G94" s="1">
        <f>(Tabulka13[[#This Row],[sec]]-INT(Tabulka13[[#This Row],[sec]]))/24/60/60</f>
        <v>0</v>
      </c>
    </row>
    <row r="95" spans="2:7" x14ac:dyDescent="0.35">
      <c r="B95">
        <v>128</v>
      </c>
      <c r="D95">
        <v>34</v>
      </c>
      <c r="E95">
        <v>53</v>
      </c>
      <c r="F95" s="16">
        <f>TIME(Tabulka13[[#This Row],[hod]],Tabulka13[[#This Row],[min]],Tabulka13[[#This Row],[sec]])+Tabulka13[[#This Row],[desetiny]]</f>
        <v>2.4224537037037034E-2</v>
      </c>
      <c r="G95" s="1">
        <f>(Tabulka13[[#This Row],[sec]]-INT(Tabulka13[[#This Row],[sec]]))/24/60/60</f>
        <v>0</v>
      </c>
    </row>
    <row r="96" spans="2:7" x14ac:dyDescent="0.35">
      <c r="B96">
        <v>134</v>
      </c>
      <c r="D96">
        <v>34</v>
      </c>
      <c r="E96">
        <v>54</v>
      </c>
      <c r="F96" s="16">
        <f>TIME(Tabulka13[[#This Row],[hod]],Tabulka13[[#This Row],[min]],Tabulka13[[#This Row],[sec]])+Tabulka13[[#This Row],[desetiny]]</f>
        <v>2.4236111111111111E-2</v>
      </c>
      <c r="G96" s="1">
        <f>(Tabulka13[[#This Row],[sec]]-INT(Tabulka13[[#This Row],[sec]]))/24/60/60</f>
        <v>0</v>
      </c>
    </row>
    <row r="97" spans="2:7" x14ac:dyDescent="0.35">
      <c r="B97">
        <v>90</v>
      </c>
      <c r="D97">
        <v>34</v>
      </c>
      <c r="E97">
        <v>59</v>
      </c>
      <c r="F97" s="16">
        <f>TIME(Tabulka13[[#This Row],[hod]],Tabulka13[[#This Row],[min]],Tabulka13[[#This Row],[sec]])+Tabulka13[[#This Row],[desetiny]]</f>
        <v>2.4293981481481482E-2</v>
      </c>
      <c r="G97" s="1">
        <f>(Tabulka13[[#This Row],[sec]]-INT(Tabulka13[[#This Row],[sec]]))/24/60/60</f>
        <v>0</v>
      </c>
    </row>
    <row r="98" spans="2:7" x14ac:dyDescent="0.35">
      <c r="B98">
        <v>117</v>
      </c>
      <c r="D98">
        <v>35</v>
      </c>
      <c r="E98">
        <v>0</v>
      </c>
      <c r="F98" s="16">
        <f>TIME(Tabulka13[[#This Row],[hod]],Tabulka13[[#This Row],[min]],Tabulka13[[#This Row],[sec]])+Tabulka13[[#This Row],[desetiny]]</f>
        <v>2.4305555555555556E-2</v>
      </c>
      <c r="G98" s="1">
        <f>(Tabulka13[[#This Row],[sec]]-INT(Tabulka13[[#This Row],[sec]]))/24/60/60</f>
        <v>0</v>
      </c>
    </row>
    <row r="99" spans="2:7" x14ac:dyDescent="0.35">
      <c r="B99">
        <v>73</v>
      </c>
      <c r="D99">
        <v>35</v>
      </c>
      <c r="E99">
        <v>4</v>
      </c>
      <c r="F99" s="16">
        <f>TIME(Tabulka13[[#This Row],[hod]],Tabulka13[[#This Row],[min]],Tabulka13[[#This Row],[sec]])+Tabulka13[[#This Row],[desetiny]]</f>
        <v>2.4351851851851857E-2</v>
      </c>
      <c r="G99" s="1">
        <f>(Tabulka13[[#This Row],[sec]]-INT(Tabulka13[[#This Row],[sec]]))/24/60/60</f>
        <v>0</v>
      </c>
    </row>
    <row r="100" spans="2:7" x14ac:dyDescent="0.35">
      <c r="B100">
        <v>121</v>
      </c>
      <c r="D100">
        <v>35</v>
      </c>
      <c r="E100">
        <v>12</v>
      </c>
      <c r="F100" s="16">
        <f>TIME(Tabulka13[[#This Row],[hod]],Tabulka13[[#This Row],[min]],Tabulka13[[#This Row],[sec]])+Tabulka13[[#This Row],[desetiny]]</f>
        <v>2.4444444444444446E-2</v>
      </c>
      <c r="G100" s="1">
        <f>(Tabulka13[[#This Row],[sec]]-INT(Tabulka13[[#This Row],[sec]]))/24/60/60</f>
        <v>0</v>
      </c>
    </row>
    <row r="101" spans="2:7" x14ac:dyDescent="0.35">
      <c r="B101">
        <v>124</v>
      </c>
      <c r="D101">
        <v>35</v>
      </c>
      <c r="E101">
        <v>16</v>
      </c>
      <c r="F101" s="16">
        <f>TIME(Tabulka13[[#This Row],[hod]],Tabulka13[[#This Row],[min]],Tabulka13[[#This Row],[sec]])+Tabulka13[[#This Row],[desetiny]]</f>
        <v>2.449074074074074E-2</v>
      </c>
      <c r="G101" s="1">
        <f>(Tabulka13[[#This Row],[sec]]-INT(Tabulka13[[#This Row],[sec]]))/24/60/60</f>
        <v>0</v>
      </c>
    </row>
    <row r="102" spans="2:7" x14ac:dyDescent="0.35">
      <c r="B102">
        <v>95</v>
      </c>
      <c r="D102">
        <v>35</v>
      </c>
      <c r="E102">
        <v>17</v>
      </c>
      <c r="F102" s="16">
        <f>TIME(Tabulka13[[#This Row],[hod]],Tabulka13[[#This Row],[min]],Tabulka13[[#This Row],[sec]])+Tabulka13[[#This Row],[desetiny]]</f>
        <v>2.4502314814814814E-2</v>
      </c>
      <c r="G102" s="1">
        <f>(Tabulka13[[#This Row],[sec]]-INT(Tabulka13[[#This Row],[sec]]))/24/60/60</f>
        <v>0</v>
      </c>
    </row>
    <row r="103" spans="2:7" x14ac:dyDescent="0.35">
      <c r="B103">
        <v>108</v>
      </c>
      <c r="D103">
        <v>35</v>
      </c>
      <c r="E103">
        <v>18</v>
      </c>
      <c r="F103" s="16">
        <f>TIME(Tabulka13[[#This Row],[hod]],Tabulka13[[#This Row],[min]],Tabulka13[[#This Row],[sec]])+Tabulka13[[#This Row],[desetiny]]</f>
        <v>2.4513888888888887E-2</v>
      </c>
      <c r="G103" s="1">
        <f>(Tabulka13[[#This Row],[sec]]-INT(Tabulka13[[#This Row],[sec]]))/24/60/60</f>
        <v>0</v>
      </c>
    </row>
    <row r="104" spans="2:7" x14ac:dyDescent="0.35">
      <c r="B104">
        <v>109</v>
      </c>
      <c r="D104">
        <v>35</v>
      </c>
      <c r="E104">
        <v>34</v>
      </c>
      <c r="F104" s="16">
        <f>TIME(Tabulka13[[#This Row],[hod]],Tabulka13[[#This Row],[min]],Tabulka13[[#This Row],[sec]])+Tabulka13[[#This Row],[desetiny]]</f>
        <v>2.4699074074074078E-2</v>
      </c>
      <c r="G104" s="1">
        <f>(Tabulka13[[#This Row],[sec]]-INT(Tabulka13[[#This Row],[sec]]))/24/60/60</f>
        <v>0</v>
      </c>
    </row>
    <row r="105" spans="2:7" x14ac:dyDescent="0.35">
      <c r="B105">
        <v>110</v>
      </c>
      <c r="D105">
        <v>35</v>
      </c>
      <c r="E105">
        <v>38</v>
      </c>
      <c r="F105" s="16">
        <f>TIME(Tabulka13[[#This Row],[hod]],Tabulka13[[#This Row],[min]],Tabulka13[[#This Row],[sec]])+Tabulka13[[#This Row],[desetiny]]</f>
        <v>2.4745370370370372E-2</v>
      </c>
      <c r="G105" s="1">
        <f>(Tabulka13[[#This Row],[sec]]-INT(Tabulka13[[#This Row],[sec]]))/24/60/60</f>
        <v>0</v>
      </c>
    </row>
    <row r="106" spans="2:7" x14ac:dyDescent="0.35">
      <c r="B106">
        <v>34</v>
      </c>
      <c r="D106">
        <v>35</v>
      </c>
      <c r="E106">
        <v>50</v>
      </c>
      <c r="F106" s="16">
        <f>TIME(Tabulka13[[#This Row],[hod]],Tabulka13[[#This Row],[min]],Tabulka13[[#This Row],[sec]])+Tabulka13[[#This Row],[desetiny]]</f>
        <v>2.4884259259259259E-2</v>
      </c>
      <c r="G106" s="1">
        <f>(Tabulka13[[#This Row],[sec]]-INT(Tabulka13[[#This Row],[sec]]))/24/60/60</f>
        <v>0</v>
      </c>
    </row>
    <row r="107" spans="2:7" x14ac:dyDescent="0.35">
      <c r="B107">
        <v>125</v>
      </c>
      <c r="D107">
        <v>35</v>
      </c>
      <c r="E107">
        <v>51</v>
      </c>
      <c r="F107" s="16">
        <f>TIME(Tabulka13[[#This Row],[hod]],Tabulka13[[#This Row],[min]],Tabulka13[[#This Row],[sec]])+Tabulka13[[#This Row],[desetiny]]</f>
        <v>2.4895833333333336E-2</v>
      </c>
      <c r="G107" s="1">
        <f>(Tabulka13[[#This Row],[sec]]-INT(Tabulka13[[#This Row],[sec]]))/24/60/60</f>
        <v>0</v>
      </c>
    </row>
    <row r="108" spans="2:7" x14ac:dyDescent="0.35">
      <c r="B108">
        <v>120</v>
      </c>
      <c r="D108">
        <v>36</v>
      </c>
      <c r="E108">
        <v>13</v>
      </c>
      <c r="F108" s="16">
        <f>TIME(Tabulka13[[#This Row],[hod]],Tabulka13[[#This Row],[min]],Tabulka13[[#This Row],[sec]])+Tabulka13[[#This Row],[desetiny]]</f>
        <v>2.5150462962962961E-2</v>
      </c>
      <c r="G108" s="1">
        <f>(Tabulka13[[#This Row],[sec]]-INT(Tabulka13[[#This Row],[sec]]))/24/60/60</f>
        <v>0</v>
      </c>
    </row>
    <row r="109" spans="2:7" x14ac:dyDescent="0.35">
      <c r="B109">
        <v>127</v>
      </c>
      <c r="D109">
        <v>36</v>
      </c>
      <c r="E109">
        <v>19</v>
      </c>
      <c r="F109" s="16">
        <f>TIME(Tabulka13[[#This Row],[hod]],Tabulka13[[#This Row],[min]],Tabulka13[[#This Row],[sec]])+Tabulka13[[#This Row],[desetiny]]</f>
        <v>2.521990740740741E-2</v>
      </c>
      <c r="G109" s="1">
        <f>(Tabulka13[[#This Row],[sec]]-INT(Tabulka13[[#This Row],[sec]]))/24/60/60</f>
        <v>0</v>
      </c>
    </row>
    <row r="110" spans="2:7" x14ac:dyDescent="0.35">
      <c r="B110">
        <v>123</v>
      </c>
      <c r="D110">
        <v>37</v>
      </c>
      <c r="E110">
        <v>8</v>
      </c>
      <c r="F110" s="16">
        <f>TIME(Tabulka13[[#This Row],[hod]],Tabulka13[[#This Row],[min]],Tabulka13[[#This Row],[sec]])+Tabulka13[[#This Row],[desetiny]]</f>
        <v>2.5787037037037039E-2</v>
      </c>
      <c r="G110" s="1">
        <f>(Tabulka13[[#This Row],[sec]]-INT(Tabulka13[[#This Row],[sec]]))/24/60/60</f>
        <v>0</v>
      </c>
    </row>
    <row r="111" spans="2:7" x14ac:dyDescent="0.35">
      <c r="B111">
        <v>122</v>
      </c>
      <c r="D111">
        <v>37</v>
      </c>
      <c r="E111">
        <v>11</v>
      </c>
      <c r="F111" s="16">
        <f>TIME(Tabulka13[[#This Row],[hod]],Tabulka13[[#This Row],[min]],Tabulka13[[#This Row],[sec]])+Tabulka13[[#This Row],[desetiny]]</f>
        <v>2.5821759259259256E-2</v>
      </c>
      <c r="G111" s="1">
        <f>(Tabulka13[[#This Row],[sec]]-INT(Tabulka13[[#This Row],[sec]]))/24/60/60</f>
        <v>0</v>
      </c>
    </row>
    <row r="112" spans="2:7" x14ac:dyDescent="0.35">
      <c r="B112">
        <v>100</v>
      </c>
      <c r="D112">
        <v>37</v>
      </c>
      <c r="E112">
        <v>22</v>
      </c>
      <c r="F112" s="16">
        <f>TIME(Tabulka13[[#This Row],[hod]],Tabulka13[[#This Row],[min]],Tabulka13[[#This Row],[sec]])+Tabulka13[[#This Row],[desetiny]]</f>
        <v>2.5949074074074072E-2</v>
      </c>
      <c r="G112" s="1">
        <f>(Tabulka13[[#This Row],[sec]]-INT(Tabulka13[[#This Row],[sec]]))/24/60/60</f>
        <v>0</v>
      </c>
    </row>
    <row r="113" spans="2:7" x14ac:dyDescent="0.35">
      <c r="B113">
        <v>94</v>
      </c>
      <c r="D113">
        <v>37</v>
      </c>
      <c r="E113">
        <v>33</v>
      </c>
      <c r="F113" s="16">
        <f>TIME(Tabulka13[[#This Row],[hod]],Tabulka13[[#This Row],[min]],Tabulka13[[#This Row],[sec]])+Tabulka13[[#This Row],[desetiny]]</f>
        <v>2.6076388888888885E-2</v>
      </c>
      <c r="G113" s="1">
        <f>(Tabulka13[[#This Row],[sec]]-INT(Tabulka13[[#This Row],[sec]]))/24/60/60</f>
        <v>0</v>
      </c>
    </row>
    <row r="114" spans="2:7" x14ac:dyDescent="0.35">
      <c r="B114">
        <v>99</v>
      </c>
      <c r="D114">
        <v>37</v>
      </c>
      <c r="E114">
        <v>36</v>
      </c>
      <c r="F114" s="16">
        <f>TIME(Tabulka13[[#This Row],[hod]],Tabulka13[[#This Row],[min]],Tabulka13[[#This Row],[sec]])+Tabulka13[[#This Row],[desetiny]]</f>
        <v>2.6111111111111113E-2</v>
      </c>
      <c r="G114" s="1">
        <f>(Tabulka13[[#This Row],[sec]]-INT(Tabulka13[[#This Row],[sec]]))/24/60/60</f>
        <v>0</v>
      </c>
    </row>
    <row r="115" spans="2:7" x14ac:dyDescent="0.35">
      <c r="B115">
        <v>119</v>
      </c>
      <c r="D115">
        <v>37</v>
      </c>
      <c r="E115">
        <v>39</v>
      </c>
      <c r="F115" s="16">
        <f>TIME(Tabulka13[[#This Row],[hod]],Tabulka13[[#This Row],[min]],Tabulka13[[#This Row],[sec]])+Tabulka13[[#This Row],[desetiny]]</f>
        <v>2.614583333333333E-2</v>
      </c>
      <c r="G115" s="1">
        <f>(Tabulka13[[#This Row],[sec]]-INT(Tabulka13[[#This Row],[sec]]))/24/60/60</f>
        <v>0</v>
      </c>
    </row>
    <row r="116" spans="2:7" x14ac:dyDescent="0.35">
      <c r="B116">
        <v>133</v>
      </c>
      <c r="D116">
        <v>37</v>
      </c>
      <c r="E116">
        <v>55</v>
      </c>
      <c r="F116" s="16">
        <f>TIME(Tabulka13[[#This Row],[hod]],Tabulka13[[#This Row],[min]],Tabulka13[[#This Row],[sec]])+Tabulka13[[#This Row],[desetiny]]</f>
        <v>2.6331018518518517E-2</v>
      </c>
      <c r="G116" s="1">
        <f>(Tabulka13[[#This Row],[sec]]-INT(Tabulka13[[#This Row],[sec]]))/24/60/60</f>
        <v>0</v>
      </c>
    </row>
    <row r="117" spans="2:7" x14ac:dyDescent="0.35">
      <c r="B117">
        <v>96</v>
      </c>
      <c r="D117">
        <v>38</v>
      </c>
      <c r="E117">
        <v>15</v>
      </c>
      <c r="F117" s="16">
        <f>TIME(Tabulka13[[#This Row],[hod]],Tabulka13[[#This Row],[min]],Tabulka13[[#This Row],[sec]])+Tabulka13[[#This Row],[desetiny]]</f>
        <v>2.6562499999999999E-2</v>
      </c>
      <c r="G117" s="1">
        <f>(Tabulka13[[#This Row],[sec]]-INT(Tabulka13[[#This Row],[sec]]))/24/60/60</f>
        <v>0</v>
      </c>
    </row>
    <row r="118" spans="2:7" x14ac:dyDescent="0.35">
      <c r="B118">
        <v>115</v>
      </c>
      <c r="D118">
        <v>38</v>
      </c>
      <c r="E118">
        <v>23</v>
      </c>
      <c r="F118" s="16">
        <f>TIME(Tabulka13[[#This Row],[hod]],Tabulka13[[#This Row],[min]],Tabulka13[[#This Row],[sec]])+Tabulka13[[#This Row],[desetiny]]</f>
        <v>2.6655092592592591E-2</v>
      </c>
      <c r="G118" s="1">
        <f>(Tabulka13[[#This Row],[sec]]-INT(Tabulka13[[#This Row],[sec]]))/24/60/60</f>
        <v>0</v>
      </c>
    </row>
    <row r="119" spans="2:7" x14ac:dyDescent="0.35">
      <c r="B119">
        <v>72</v>
      </c>
      <c r="D119">
        <v>38</v>
      </c>
      <c r="E119">
        <v>35</v>
      </c>
      <c r="F119" s="16">
        <f>TIME(Tabulka13[[#This Row],[hod]],Tabulka13[[#This Row],[min]],Tabulka13[[#This Row],[sec]])+Tabulka13[[#This Row],[desetiny]]</f>
        <v>2.6793981481481485E-2</v>
      </c>
      <c r="G119" s="1">
        <f>(Tabulka13[[#This Row],[sec]]-INT(Tabulka13[[#This Row],[sec]]))/24/60/60</f>
        <v>0</v>
      </c>
    </row>
    <row r="120" spans="2:7" x14ac:dyDescent="0.35">
      <c r="B120">
        <v>55</v>
      </c>
      <c r="D120">
        <v>39</v>
      </c>
      <c r="E120">
        <v>16</v>
      </c>
      <c r="F120" s="16">
        <f>TIME(Tabulka13[[#This Row],[hod]],Tabulka13[[#This Row],[min]],Tabulka13[[#This Row],[sec]])+Tabulka13[[#This Row],[desetiny]]</f>
        <v>2.7268518518518515E-2</v>
      </c>
      <c r="G120" s="1">
        <f>(Tabulka13[[#This Row],[sec]]-INT(Tabulka13[[#This Row],[sec]]))/24/60/60</f>
        <v>0</v>
      </c>
    </row>
    <row r="121" spans="2:7" x14ac:dyDescent="0.35">
      <c r="B121">
        <v>111</v>
      </c>
      <c r="D121">
        <v>39</v>
      </c>
      <c r="E121">
        <v>18</v>
      </c>
      <c r="F121" s="16">
        <f>TIME(Tabulka13[[#This Row],[hod]],Tabulka13[[#This Row],[min]],Tabulka13[[#This Row],[sec]])+Tabulka13[[#This Row],[desetiny]]</f>
        <v>2.7291666666666662E-2</v>
      </c>
      <c r="G121" s="1">
        <f>(Tabulka13[[#This Row],[sec]]-INT(Tabulka13[[#This Row],[sec]]))/24/60/60</f>
        <v>0</v>
      </c>
    </row>
    <row r="122" spans="2:7" x14ac:dyDescent="0.35">
      <c r="B122">
        <v>136</v>
      </c>
      <c r="D122">
        <v>39</v>
      </c>
      <c r="E122">
        <v>34</v>
      </c>
      <c r="F122" s="16">
        <f>TIME(Tabulka13[[#This Row],[hod]],Tabulka13[[#This Row],[min]],Tabulka13[[#This Row],[sec]])+Tabulka13[[#This Row],[desetiny]]</f>
        <v>2.7476851851851853E-2</v>
      </c>
      <c r="G122" s="1">
        <f>(Tabulka13[[#This Row],[sec]]-INT(Tabulka13[[#This Row],[sec]]))/24/60/60</f>
        <v>0</v>
      </c>
    </row>
    <row r="123" spans="2:7" x14ac:dyDescent="0.35">
      <c r="B123">
        <v>116</v>
      </c>
      <c r="D123">
        <v>39</v>
      </c>
      <c r="E123">
        <v>49</v>
      </c>
      <c r="F123" s="16">
        <f>TIME(Tabulka13[[#This Row],[hod]],Tabulka13[[#This Row],[min]],Tabulka13[[#This Row],[sec]])+Tabulka13[[#This Row],[desetiny]]</f>
        <v>2.7650462962962963E-2</v>
      </c>
      <c r="G123" s="1">
        <f>(Tabulka13[[#This Row],[sec]]-INT(Tabulka13[[#This Row],[sec]]))/24/60/60</f>
        <v>0</v>
      </c>
    </row>
    <row r="124" spans="2:7" x14ac:dyDescent="0.35">
      <c r="B124">
        <v>126</v>
      </c>
      <c r="D124">
        <v>40</v>
      </c>
      <c r="E124">
        <v>24</v>
      </c>
      <c r="F124" s="16">
        <f>TIME(Tabulka13[[#This Row],[hod]],Tabulka13[[#This Row],[min]],Tabulka13[[#This Row],[sec]])+Tabulka13[[#This Row],[desetiny]]</f>
        <v>2.8055555555555556E-2</v>
      </c>
      <c r="G124" s="1">
        <f>(Tabulka13[[#This Row],[sec]]-INT(Tabulka13[[#This Row],[sec]]))/24/60/60</f>
        <v>0</v>
      </c>
    </row>
    <row r="125" spans="2:7" x14ac:dyDescent="0.35">
      <c r="B125">
        <v>135</v>
      </c>
      <c r="D125">
        <v>41</v>
      </c>
      <c r="E125">
        <v>4</v>
      </c>
      <c r="F125" s="16">
        <f>TIME(Tabulka13[[#This Row],[hod]],Tabulka13[[#This Row],[min]],Tabulka13[[#This Row],[sec]])+Tabulka13[[#This Row],[desetiny]]</f>
        <v>2.8518518518518523E-2</v>
      </c>
      <c r="G125" s="1">
        <f>(Tabulka13[[#This Row],[sec]]-INT(Tabulka13[[#This Row],[sec]]))/24/60/60</f>
        <v>0</v>
      </c>
    </row>
    <row r="126" spans="2:7" x14ac:dyDescent="0.35">
      <c r="B126">
        <v>87</v>
      </c>
      <c r="D126">
        <v>41</v>
      </c>
      <c r="E126">
        <v>41</v>
      </c>
      <c r="F126" s="16">
        <f>TIME(Tabulka13[[#This Row],[hod]],Tabulka13[[#This Row],[min]],Tabulka13[[#This Row],[sec]])+Tabulka13[[#This Row],[desetiny]]</f>
        <v>2.8946759259259255E-2</v>
      </c>
      <c r="G126" s="1">
        <f>(Tabulka13[[#This Row],[sec]]-INT(Tabulka13[[#This Row],[sec]]))/24/60/60</f>
        <v>0</v>
      </c>
    </row>
    <row r="127" spans="2:7" x14ac:dyDescent="0.35">
      <c r="B127">
        <v>131</v>
      </c>
      <c r="D127">
        <v>42</v>
      </c>
      <c r="E127">
        <v>3</v>
      </c>
      <c r="F127" s="16">
        <f>TIME(Tabulka13[[#This Row],[hod]],Tabulka13[[#This Row],[min]],Tabulka13[[#This Row],[sec]])+Tabulka13[[#This Row],[desetiny]]</f>
        <v>2.9201388888888888E-2</v>
      </c>
      <c r="G127" s="1">
        <f>(Tabulka13[[#This Row],[sec]]-INT(Tabulka13[[#This Row],[sec]]))/24/60/60</f>
        <v>0</v>
      </c>
    </row>
    <row r="128" spans="2:7" x14ac:dyDescent="0.35">
      <c r="B128">
        <v>103</v>
      </c>
      <c r="D128">
        <v>42</v>
      </c>
      <c r="E128">
        <v>8</v>
      </c>
      <c r="F128" s="16">
        <f>TIME(Tabulka13[[#This Row],[hod]],Tabulka13[[#This Row],[min]],Tabulka13[[#This Row],[sec]])+Tabulka13[[#This Row],[desetiny]]</f>
        <v>2.9259259259259259E-2</v>
      </c>
      <c r="G128" s="1">
        <f>(Tabulka13[[#This Row],[sec]]-INT(Tabulka13[[#This Row],[sec]]))/24/60/60</f>
        <v>0</v>
      </c>
    </row>
    <row r="129" spans="2:7" x14ac:dyDescent="0.35">
      <c r="B129">
        <v>130</v>
      </c>
      <c r="D129">
        <v>42</v>
      </c>
      <c r="E129">
        <v>33</v>
      </c>
      <c r="F129" s="16">
        <f>TIME(Tabulka13[[#This Row],[hod]],Tabulka13[[#This Row],[min]],Tabulka13[[#This Row],[sec]])+Tabulka13[[#This Row],[desetiny]]</f>
        <v>2.9548611111111109E-2</v>
      </c>
      <c r="G129" s="1">
        <f>(Tabulka13[[#This Row],[sec]]-INT(Tabulka13[[#This Row],[sec]]))/24/60/60</f>
        <v>0</v>
      </c>
    </row>
    <row r="130" spans="2:7" x14ac:dyDescent="0.35">
      <c r="B130">
        <v>101</v>
      </c>
      <c r="D130">
        <v>47</v>
      </c>
      <c r="E130">
        <v>50</v>
      </c>
      <c r="F130" s="16">
        <f>TIME(Tabulka13[[#This Row],[hod]],Tabulka13[[#This Row],[min]],Tabulka13[[#This Row],[sec]])+Tabulka13[[#This Row],[desetiny]]</f>
        <v>3.3217592592592597E-2</v>
      </c>
      <c r="G130" s="1">
        <f>(Tabulka13[[#This Row],[sec]]-INT(Tabulka13[[#This Row],[sec]]))/24/60/60</f>
        <v>0</v>
      </c>
    </row>
    <row r="131" spans="2:7" x14ac:dyDescent="0.35">
      <c r="B131">
        <v>102</v>
      </c>
      <c r="D131">
        <v>47</v>
      </c>
      <c r="E131">
        <v>52</v>
      </c>
      <c r="F131" s="16">
        <f>TIME(Tabulka13[[#This Row],[hod]],Tabulka13[[#This Row],[min]],Tabulka13[[#This Row],[sec]])+Tabulka13[[#This Row],[desetiny]]</f>
        <v>3.3240740740740744E-2</v>
      </c>
      <c r="G131" s="1">
        <f>(Tabulka13[[#This Row],[sec]]-INT(Tabulka13[[#This Row],[sec]]))/24/60/60</f>
        <v>0</v>
      </c>
    </row>
    <row r="132" spans="2:7" x14ac:dyDescent="0.35">
      <c r="B132">
        <v>129</v>
      </c>
      <c r="D132">
        <v>48</v>
      </c>
      <c r="E132">
        <v>43</v>
      </c>
      <c r="F132" s="16">
        <f>TIME(Tabulka13[[#This Row],[hod]],Tabulka13[[#This Row],[min]],Tabulka13[[#This Row],[sec]])+Tabulka13[[#This Row],[desetiny]]</f>
        <v>3.3831018518518517E-2</v>
      </c>
      <c r="G132" s="1">
        <f>(Tabulka13[[#This Row],[sec]]-INT(Tabulka13[[#This Row],[sec]]))/24/60/60</f>
        <v>0</v>
      </c>
    </row>
    <row r="133" spans="2:7" x14ac:dyDescent="0.35">
      <c r="B133">
        <v>132</v>
      </c>
      <c r="D133">
        <v>49</v>
      </c>
      <c r="E133">
        <v>18</v>
      </c>
      <c r="F133" s="16">
        <f>TIME(Tabulka13[[#This Row],[hod]],Tabulka13[[#This Row],[min]],Tabulka13[[#This Row],[sec]])+Tabulka13[[#This Row],[desetiny]]</f>
        <v>3.4236111111111113E-2</v>
      </c>
      <c r="G133" s="1">
        <f>(Tabulka13[[#This Row],[sec]]-INT(Tabulka13[[#This Row],[sec]]))/24/60/60</f>
        <v>0</v>
      </c>
    </row>
  </sheetData>
  <pageMargins left="0.7" right="0.7" top="0.78740157499999996" bottom="0.78740157499999996" header="0.3" footer="0.3"/>
  <pageSetup paperSize="9" orientation="portrait" horizontalDpi="1200" verticalDpi="12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26"/>
  <sheetViews>
    <sheetView workbookViewId="0">
      <selection activeCell="B4" sqref="B4"/>
    </sheetView>
  </sheetViews>
  <sheetFormatPr defaultRowHeight="14.5" x14ac:dyDescent="0.35"/>
  <cols>
    <col min="6" max="6" width="14.453125" bestFit="1" customWidth="1"/>
    <col min="11" max="11" width="18.453125" bestFit="1" customWidth="1"/>
  </cols>
  <sheetData>
    <row r="1" spans="1:14" x14ac:dyDescent="0.35">
      <c r="A1" s="45" t="s">
        <v>306</v>
      </c>
      <c r="B1" s="46"/>
      <c r="C1" s="46"/>
      <c r="D1" s="46"/>
      <c r="E1" s="46"/>
      <c r="F1" s="46"/>
      <c r="G1" s="46"/>
      <c r="H1" s="46"/>
      <c r="I1" s="29"/>
      <c r="J1" s="29"/>
      <c r="K1" t="str">
        <f t="shared" ref="K1:K2" si="0">B1 &amp;" "&amp;C1</f>
        <v xml:space="preserve"> </v>
      </c>
      <c r="L1">
        <f t="shared" ref="L1:L2" si="1">D1</f>
        <v>0</v>
      </c>
      <c r="N1" t="str">
        <f t="shared" ref="N1:N31" si="2">IF(F1="Juniorky","Z",IF(LEFT(F1,4)="ženy","Z","M"))</f>
        <v>M</v>
      </c>
    </row>
    <row r="2" spans="1:14" x14ac:dyDescent="0.35">
      <c r="A2" s="28" t="s">
        <v>307</v>
      </c>
      <c r="B2" s="28" t="s">
        <v>308</v>
      </c>
      <c r="C2" s="28" t="s">
        <v>2</v>
      </c>
      <c r="D2" s="28" t="s">
        <v>3</v>
      </c>
      <c r="E2" s="28" t="s">
        <v>309</v>
      </c>
      <c r="F2" s="28" t="s">
        <v>9</v>
      </c>
      <c r="G2" s="28" t="s">
        <v>310</v>
      </c>
      <c r="H2" s="28" t="s">
        <v>311</v>
      </c>
      <c r="I2" s="28" t="s">
        <v>312</v>
      </c>
      <c r="J2" s="28" t="str">
        <f t="shared" ref="J2:J33" si="3">A2</f>
        <v>Start. číslo</v>
      </c>
      <c r="K2" t="str">
        <f t="shared" si="0"/>
        <v>Přijmení Jméno</v>
      </c>
      <c r="L2" t="str">
        <f t="shared" si="1"/>
        <v>Ročník</v>
      </c>
      <c r="M2" t="str">
        <f>E2</f>
        <v>Klub</v>
      </c>
      <c r="N2" t="str">
        <f t="shared" si="2"/>
        <v>M</v>
      </c>
    </row>
    <row r="3" spans="1:14" x14ac:dyDescent="0.35">
      <c r="A3">
        <v>1</v>
      </c>
      <c r="B3" t="s">
        <v>169</v>
      </c>
      <c r="C3" t="s">
        <v>170</v>
      </c>
      <c r="D3">
        <v>1961</v>
      </c>
      <c r="E3" t="s">
        <v>171</v>
      </c>
      <c r="F3" s="28" t="s">
        <v>313</v>
      </c>
      <c r="G3" s="28"/>
      <c r="H3" s="28"/>
      <c r="I3" s="28"/>
      <c r="J3" s="28">
        <f t="shared" si="3"/>
        <v>1</v>
      </c>
      <c r="K3" t="str">
        <f t="shared" ref="K3:K34" si="4">B3 &amp;" "&amp;C3</f>
        <v>Vavrušová Helena</v>
      </c>
      <c r="L3">
        <f t="shared" ref="L3:L34" si="5">D3</f>
        <v>1961</v>
      </c>
      <c r="M3" t="str">
        <f t="shared" ref="M3:M66" si="6">E3</f>
        <v>TJ Liga 100</v>
      </c>
      <c r="N3" t="s">
        <v>104</v>
      </c>
    </row>
    <row r="4" spans="1:14" x14ac:dyDescent="0.35">
      <c r="A4">
        <v>2</v>
      </c>
      <c r="B4" t="s">
        <v>75</v>
      </c>
      <c r="C4" t="s">
        <v>76</v>
      </c>
      <c r="D4">
        <v>1966</v>
      </c>
      <c r="E4" t="s">
        <v>77</v>
      </c>
      <c r="F4" s="28" t="s">
        <v>314</v>
      </c>
      <c r="G4" s="28"/>
      <c r="H4" s="28"/>
      <c r="I4" s="28"/>
      <c r="J4" s="28">
        <f t="shared" si="3"/>
        <v>2</v>
      </c>
      <c r="K4" t="str">
        <f t="shared" si="4"/>
        <v>Rychecký Tomáš</v>
      </c>
      <c r="L4">
        <f t="shared" si="5"/>
        <v>1966</v>
      </c>
      <c r="M4" t="str">
        <f t="shared" si="6"/>
        <v>HH Smíchov</v>
      </c>
      <c r="N4" t="s">
        <v>16</v>
      </c>
    </row>
    <row r="5" spans="1:14" x14ac:dyDescent="0.35">
      <c r="A5">
        <v>3</v>
      </c>
      <c r="B5" t="s">
        <v>219</v>
      </c>
      <c r="C5" t="s">
        <v>220</v>
      </c>
      <c r="D5">
        <v>1959</v>
      </c>
      <c r="E5" t="s">
        <v>135</v>
      </c>
      <c r="F5" s="28" t="s">
        <v>315</v>
      </c>
      <c r="J5" s="28">
        <f t="shared" si="3"/>
        <v>3</v>
      </c>
      <c r="K5" t="str">
        <f t="shared" si="4"/>
        <v>Pštrossová Marie</v>
      </c>
      <c r="L5">
        <f t="shared" si="5"/>
        <v>1959</v>
      </c>
      <c r="M5" t="str">
        <f t="shared" si="6"/>
        <v>SNB Praha</v>
      </c>
      <c r="N5" t="s">
        <v>104</v>
      </c>
    </row>
    <row r="6" spans="1:14" x14ac:dyDescent="0.35">
      <c r="A6">
        <v>4</v>
      </c>
      <c r="B6" t="s">
        <v>296</v>
      </c>
      <c r="C6" t="s">
        <v>297</v>
      </c>
      <c r="D6">
        <v>1955</v>
      </c>
      <c r="E6" t="s">
        <v>100</v>
      </c>
      <c r="F6" s="28" t="s">
        <v>316</v>
      </c>
      <c r="G6" s="28"/>
      <c r="H6" s="28"/>
      <c r="I6" s="28"/>
      <c r="J6" s="28">
        <f t="shared" si="3"/>
        <v>4</v>
      </c>
      <c r="K6" t="str">
        <f t="shared" si="4"/>
        <v>Požgayová Jana</v>
      </c>
      <c r="L6">
        <f t="shared" si="5"/>
        <v>1955</v>
      </c>
      <c r="M6" t="str">
        <f t="shared" si="6"/>
        <v>Bonbon Praha</v>
      </c>
      <c r="N6" t="s">
        <v>104</v>
      </c>
    </row>
    <row r="7" spans="1:14" x14ac:dyDescent="0.35">
      <c r="A7">
        <v>5</v>
      </c>
      <c r="B7" t="s">
        <v>245</v>
      </c>
      <c r="C7" t="s">
        <v>19</v>
      </c>
      <c r="D7">
        <v>1959</v>
      </c>
      <c r="E7" t="s">
        <v>246</v>
      </c>
      <c r="F7" s="28" t="s">
        <v>315</v>
      </c>
      <c r="J7" s="28">
        <f t="shared" si="3"/>
        <v>5</v>
      </c>
      <c r="K7" t="str">
        <f t="shared" si="4"/>
        <v>Volný Petr</v>
      </c>
      <c r="L7">
        <f t="shared" si="5"/>
        <v>1959</v>
      </c>
      <c r="M7" t="str">
        <f t="shared" si="6"/>
        <v>Relax medvědice</v>
      </c>
      <c r="N7" t="s">
        <v>16</v>
      </c>
    </row>
    <row r="8" spans="1:14" x14ac:dyDescent="0.35">
      <c r="A8">
        <v>6</v>
      </c>
      <c r="B8" t="s">
        <v>272</v>
      </c>
      <c r="C8" t="s">
        <v>40</v>
      </c>
      <c r="D8">
        <v>1951</v>
      </c>
      <c r="E8" t="s">
        <v>273</v>
      </c>
      <c r="F8" s="28" t="s">
        <v>317</v>
      </c>
      <c r="J8" s="28">
        <f t="shared" si="3"/>
        <v>6</v>
      </c>
      <c r="K8" t="str">
        <f t="shared" si="4"/>
        <v>Pucholt Miroslav</v>
      </c>
      <c r="L8">
        <f t="shared" si="5"/>
        <v>1951</v>
      </c>
      <c r="M8" t="str">
        <f t="shared" si="6"/>
        <v>SABZO / Praha</v>
      </c>
      <c r="N8" t="s">
        <v>16</v>
      </c>
    </row>
    <row r="9" spans="1:14" x14ac:dyDescent="0.35">
      <c r="A9">
        <v>7</v>
      </c>
      <c r="B9" t="s">
        <v>243</v>
      </c>
      <c r="C9" t="s">
        <v>225</v>
      </c>
      <c r="D9">
        <v>1960</v>
      </c>
      <c r="E9" t="s">
        <v>244</v>
      </c>
      <c r="F9" s="28" t="s">
        <v>318</v>
      </c>
      <c r="J9" s="28">
        <f t="shared" si="3"/>
        <v>7</v>
      </c>
      <c r="K9" t="str">
        <f t="shared" si="4"/>
        <v>Dolejšová Jitka</v>
      </c>
      <c r="L9">
        <f t="shared" si="5"/>
        <v>1960</v>
      </c>
      <c r="M9" t="str">
        <f t="shared" si="6"/>
        <v>Sabzo / Praha</v>
      </c>
      <c r="N9" t="s">
        <v>104</v>
      </c>
    </row>
    <row r="10" spans="1:14" x14ac:dyDescent="0.35">
      <c r="A10">
        <v>8</v>
      </c>
      <c r="B10" t="s">
        <v>288</v>
      </c>
      <c r="C10" t="s">
        <v>19</v>
      </c>
      <c r="D10">
        <v>1954</v>
      </c>
      <c r="E10" t="s">
        <v>83</v>
      </c>
      <c r="F10" s="28" t="s">
        <v>318</v>
      </c>
      <c r="J10" s="28">
        <f t="shared" si="3"/>
        <v>8</v>
      </c>
      <c r="K10" t="str">
        <f t="shared" si="4"/>
        <v>Adámek Petr</v>
      </c>
      <c r="L10">
        <f t="shared" si="5"/>
        <v>1954</v>
      </c>
      <c r="M10" t="str">
        <f t="shared" si="6"/>
        <v>SABZO</v>
      </c>
      <c r="N10" t="s">
        <v>16</v>
      </c>
    </row>
    <row r="11" spans="1:14" x14ac:dyDescent="0.35">
      <c r="A11">
        <v>9</v>
      </c>
      <c r="B11" t="s">
        <v>233</v>
      </c>
      <c r="C11" t="s">
        <v>234</v>
      </c>
      <c r="D11">
        <v>1947</v>
      </c>
      <c r="E11" t="s">
        <v>168</v>
      </c>
      <c r="F11" s="28" t="s">
        <v>317</v>
      </c>
      <c r="J11" s="28">
        <f t="shared" si="3"/>
        <v>9</v>
      </c>
      <c r="K11" t="str">
        <f t="shared" si="4"/>
        <v>Nový Břetislav</v>
      </c>
      <c r="L11">
        <f t="shared" si="5"/>
        <v>1947</v>
      </c>
      <c r="M11" t="str">
        <f t="shared" si="6"/>
        <v>SABZO Praha</v>
      </c>
      <c r="N11" t="s">
        <v>16</v>
      </c>
    </row>
    <row r="12" spans="1:14" x14ac:dyDescent="0.35">
      <c r="A12">
        <v>10</v>
      </c>
      <c r="B12" t="s">
        <v>127</v>
      </c>
      <c r="C12" t="s">
        <v>128</v>
      </c>
      <c r="D12">
        <v>1986</v>
      </c>
      <c r="E12" t="s">
        <v>129</v>
      </c>
      <c r="F12" s="28" t="s">
        <v>319</v>
      </c>
      <c r="J12" s="28">
        <f t="shared" si="3"/>
        <v>10</v>
      </c>
      <c r="K12" t="str">
        <f t="shared" si="4"/>
        <v>Tržilová Iva</v>
      </c>
      <c r="L12">
        <f t="shared" si="5"/>
        <v>1986</v>
      </c>
      <c r="M12" t="str">
        <f t="shared" si="6"/>
        <v>TJ Maratonstav Úpice</v>
      </c>
      <c r="N12" t="s">
        <v>104</v>
      </c>
    </row>
    <row r="13" spans="1:14" x14ac:dyDescent="0.35">
      <c r="A13">
        <v>11</v>
      </c>
      <c r="B13" t="s">
        <v>254</v>
      </c>
      <c r="C13" t="s">
        <v>255</v>
      </c>
      <c r="D13">
        <v>1951</v>
      </c>
      <c r="E13" t="s">
        <v>100</v>
      </c>
      <c r="F13" s="28" t="s">
        <v>320</v>
      </c>
      <c r="J13" s="28">
        <f t="shared" si="3"/>
        <v>11</v>
      </c>
      <c r="K13" t="str">
        <f t="shared" si="4"/>
        <v>Cipl František</v>
      </c>
      <c r="L13">
        <f t="shared" si="5"/>
        <v>1951</v>
      </c>
      <c r="M13" t="str">
        <f t="shared" si="6"/>
        <v>Bonbon Praha</v>
      </c>
      <c r="N13" t="s">
        <v>16</v>
      </c>
    </row>
    <row r="14" spans="1:14" x14ac:dyDescent="0.35">
      <c r="A14">
        <v>12</v>
      </c>
      <c r="B14" t="s">
        <v>265</v>
      </c>
      <c r="C14" t="s">
        <v>266</v>
      </c>
      <c r="D14">
        <v>1958</v>
      </c>
      <c r="E14" t="s">
        <v>83</v>
      </c>
      <c r="F14" s="28" t="s">
        <v>316</v>
      </c>
      <c r="G14" s="28"/>
      <c r="H14" s="28"/>
      <c r="I14" s="28"/>
      <c r="J14" s="28">
        <f t="shared" si="3"/>
        <v>12</v>
      </c>
      <c r="K14" t="str">
        <f t="shared" si="4"/>
        <v>Rožánek Vladimír</v>
      </c>
      <c r="L14">
        <f t="shared" si="5"/>
        <v>1958</v>
      </c>
      <c r="M14" t="str">
        <f t="shared" si="6"/>
        <v>SABZO</v>
      </c>
      <c r="N14" t="str">
        <f t="shared" si="2"/>
        <v>M</v>
      </c>
    </row>
    <row r="15" spans="1:14" x14ac:dyDescent="0.35">
      <c r="A15">
        <v>13</v>
      </c>
      <c r="B15" t="s">
        <v>181</v>
      </c>
      <c r="C15" t="s">
        <v>164</v>
      </c>
      <c r="D15">
        <v>1968</v>
      </c>
      <c r="E15" t="s">
        <v>182</v>
      </c>
      <c r="F15" s="28" t="s">
        <v>316</v>
      </c>
      <c r="G15" s="28"/>
      <c r="H15" s="28"/>
      <c r="I15" s="28"/>
      <c r="J15" s="28">
        <f t="shared" si="3"/>
        <v>13</v>
      </c>
      <c r="K15" t="str">
        <f t="shared" si="4"/>
        <v>Kolbaba Pavel</v>
      </c>
      <c r="L15">
        <f t="shared" si="5"/>
        <v>1968</v>
      </c>
      <c r="M15" t="str">
        <f t="shared" si="6"/>
        <v>Lucky Family 1</v>
      </c>
      <c r="N15" t="str">
        <f t="shared" si="2"/>
        <v>M</v>
      </c>
    </row>
    <row r="16" spans="1:14" x14ac:dyDescent="0.35">
      <c r="A16">
        <v>14</v>
      </c>
      <c r="B16" t="s">
        <v>283</v>
      </c>
      <c r="C16" t="s">
        <v>19</v>
      </c>
      <c r="D16">
        <v>1946</v>
      </c>
      <c r="E16" t="s">
        <v>83</v>
      </c>
      <c r="F16" s="28" t="s">
        <v>316</v>
      </c>
      <c r="G16" s="28"/>
      <c r="H16" s="28"/>
      <c r="I16" s="28"/>
      <c r="J16" s="28">
        <f t="shared" si="3"/>
        <v>14</v>
      </c>
      <c r="K16" t="str">
        <f t="shared" si="4"/>
        <v>Březina Petr</v>
      </c>
      <c r="L16">
        <f t="shared" si="5"/>
        <v>1946</v>
      </c>
      <c r="M16" t="str">
        <f t="shared" si="6"/>
        <v>SABZO</v>
      </c>
      <c r="N16" t="str">
        <f t="shared" si="2"/>
        <v>M</v>
      </c>
    </row>
    <row r="17" spans="1:14" x14ac:dyDescent="0.35">
      <c r="A17">
        <v>15</v>
      </c>
      <c r="B17" t="s">
        <v>280</v>
      </c>
      <c r="C17" t="s">
        <v>281</v>
      </c>
      <c r="D17">
        <v>1954</v>
      </c>
      <c r="E17" t="s">
        <v>282</v>
      </c>
      <c r="F17" s="28" t="s">
        <v>318</v>
      </c>
      <c r="J17" s="28">
        <f t="shared" si="3"/>
        <v>15</v>
      </c>
      <c r="K17" t="str">
        <f t="shared" si="4"/>
        <v>Ge Evžen</v>
      </c>
      <c r="L17">
        <f t="shared" si="5"/>
        <v>1954</v>
      </c>
      <c r="M17" t="str">
        <f t="shared" si="6"/>
        <v>Maratonské vrány</v>
      </c>
      <c r="N17" t="str">
        <f t="shared" si="2"/>
        <v>M</v>
      </c>
    </row>
    <row r="18" spans="1:14" x14ac:dyDescent="0.35">
      <c r="A18">
        <v>16</v>
      </c>
      <c r="B18" t="s">
        <v>184</v>
      </c>
      <c r="C18" t="s">
        <v>185</v>
      </c>
      <c r="D18">
        <v>1982</v>
      </c>
      <c r="E18" t="s">
        <v>97</v>
      </c>
      <c r="F18" s="28" t="s">
        <v>316</v>
      </c>
      <c r="G18" s="28"/>
      <c r="H18" s="28"/>
      <c r="I18" s="28"/>
      <c r="J18" s="28">
        <f t="shared" si="3"/>
        <v>16</v>
      </c>
      <c r="K18" t="str">
        <f t="shared" si="4"/>
        <v>Šibravová Lenka</v>
      </c>
      <c r="L18">
        <f t="shared" si="5"/>
        <v>1982</v>
      </c>
      <c r="M18" t="str">
        <f t="shared" si="6"/>
        <v>Praha</v>
      </c>
      <c r="N18" t="str">
        <f t="shared" si="2"/>
        <v>M</v>
      </c>
    </row>
    <row r="19" spans="1:14" x14ac:dyDescent="0.35">
      <c r="A19">
        <v>17</v>
      </c>
      <c r="B19" t="s">
        <v>238</v>
      </c>
      <c r="C19" t="s">
        <v>239</v>
      </c>
      <c r="D19">
        <v>2010</v>
      </c>
      <c r="E19" t="s">
        <v>240</v>
      </c>
      <c r="F19" s="28" t="s">
        <v>320</v>
      </c>
      <c r="J19" s="28">
        <f t="shared" si="3"/>
        <v>17</v>
      </c>
      <c r="K19" t="str">
        <f t="shared" si="4"/>
        <v>Jámborová Ema</v>
      </c>
      <c r="L19">
        <f t="shared" si="5"/>
        <v>2010</v>
      </c>
      <c r="M19" t="str">
        <f t="shared" si="6"/>
        <v>Adrien Elixir Elite Team</v>
      </c>
      <c r="N19" t="str">
        <f t="shared" si="2"/>
        <v>M</v>
      </c>
    </row>
    <row r="20" spans="1:14" x14ac:dyDescent="0.35">
      <c r="A20">
        <v>18</v>
      </c>
      <c r="B20" t="s">
        <v>269</v>
      </c>
      <c r="C20" t="s">
        <v>225</v>
      </c>
      <c r="D20">
        <v>1953</v>
      </c>
      <c r="E20" t="s">
        <v>270</v>
      </c>
      <c r="F20" s="28" t="s">
        <v>315</v>
      </c>
      <c r="J20" s="28">
        <f t="shared" si="3"/>
        <v>18</v>
      </c>
      <c r="K20" t="str">
        <f t="shared" si="4"/>
        <v>Zemanová Jitka</v>
      </c>
      <c r="L20">
        <f t="shared" si="5"/>
        <v>1953</v>
      </c>
      <c r="M20" t="str">
        <f t="shared" si="6"/>
        <v>VK Smíchov</v>
      </c>
      <c r="N20" t="str">
        <f t="shared" si="2"/>
        <v>Z</v>
      </c>
    </row>
    <row r="21" spans="1:14" x14ac:dyDescent="0.35">
      <c r="A21">
        <v>19</v>
      </c>
      <c r="B21" t="s">
        <v>321</v>
      </c>
      <c r="C21" t="s">
        <v>80</v>
      </c>
      <c r="D21">
        <v>1963</v>
      </c>
      <c r="E21" t="s">
        <v>126</v>
      </c>
      <c r="F21" s="28" t="s">
        <v>320</v>
      </c>
      <c r="J21" s="28">
        <f t="shared" si="3"/>
        <v>19</v>
      </c>
      <c r="K21" t="str">
        <f t="shared" si="4"/>
        <v>Vácra Radomír</v>
      </c>
      <c r="L21">
        <f t="shared" si="5"/>
        <v>1963</v>
      </c>
      <c r="M21" t="str">
        <f t="shared" si="6"/>
        <v>KERTEAM</v>
      </c>
      <c r="N21" t="str">
        <f t="shared" si="2"/>
        <v>M</v>
      </c>
    </row>
    <row r="22" spans="1:14" x14ac:dyDescent="0.35">
      <c r="A22">
        <v>20</v>
      </c>
      <c r="B22" t="s">
        <v>192</v>
      </c>
      <c r="C22" t="s">
        <v>193</v>
      </c>
      <c r="D22">
        <v>1953</v>
      </c>
      <c r="E22" t="s">
        <v>194</v>
      </c>
      <c r="F22" s="28" t="s">
        <v>322</v>
      </c>
      <c r="J22" s="28">
        <f t="shared" si="3"/>
        <v>20</v>
      </c>
      <c r="K22" t="str">
        <f t="shared" si="4"/>
        <v>Sehnal Adrien</v>
      </c>
      <c r="L22">
        <f t="shared" si="5"/>
        <v>1953</v>
      </c>
      <c r="M22" t="str">
        <f t="shared" si="6"/>
        <v>SC Radotín</v>
      </c>
      <c r="N22" t="s">
        <v>16</v>
      </c>
    </row>
    <row r="23" spans="1:14" x14ac:dyDescent="0.35">
      <c r="A23">
        <v>21</v>
      </c>
      <c r="B23" t="s">
        <v>215</v>
      </c>
      <c r="C23" t="s">
        <v>216</v>
      </c>
      <c r="D23">
        <v>1974</v>
      </c>
      <c r="E23" t="s">
        <v>100</v>
      </c>
      <c r="F23" s="28" t="s">
        <v>318</v>
      </c>
      <c r="J23" s="28">
        <f t="shared" si="3"/>
        <v>21</v>
      </c>
      <c r="K23" t="str">
        <f t="shared" si="4"/>
        <v>Bařtipánová Ivana</v>
      </c>
      <c r="L23">
        <f t="shared" si="5"/>
        <v>1974</v>
      </c>
      <c r="M23" t="str">
        <f t="shared" si="6"/>
        <v>Bonbon Praha</v>
      </c>
      <c r="N23" t="s">
        <v>104</v>
      </c>
    </row>
    <row r="24" spans="1:14" x14ac:dyDescent="0.35">
      <c r="A24">
        <v>22</v>
      </c>
      <c r="B24" t="s">
        <v>59</v>
      </c>
      <c r="C24" t="s">
        <v>19</v>
      </c>
      <c r="D24">
        <v>1965</v>
      </c>
      <c r="E24" t="s">
        <v>60</v>
      </c>
      <c r="F24" s="28" t="s">
        <v>319</v>
      </c>
      <c r="J24" s="28">
        <f t="shared" si="3"/>
        <v>22</v>
      </c>
      <c r="K24" t="str">
        <f t="shared" si="4"/>
        <v>Soukup Petr</v>
      </c>
      <c r="L24">
        <f t="shared" si="5"/>
        <v>1965</v>
      </c>
      <c r="M24" t="str">
        <f t="shared" si="6"/>
        <v>Kovohutě Příbram</v>
      </c>
      <c r="N24" t="str">
        <f t="shared" si="2"/>
        <v>M</v>
      </c>
    </row>
    <row r="25" spans="1:14" x14ac:dyDescent="0.35">
      <c r="A25">
        <v>23</v>
      </c>
      <c r="B25" t="s">
        <v>148</v>
      </c>
      <c r="C25" t="s">
        <v>149</v>
      </c>
      <c r="D25">
        <v>2006</v>
      </c>
      <c r="E25" t="s">
        <v>150</v>
      </c>
      <c r="F25" s="28" t="s">
        <v>319</v>
      </c>
      <c r="J25" s="28">
        <f t="shared" si="3"/>
        <v>23</v>
      </c>
      <c r="K25" t="str">
        <f t="shared" si="4"/>
        <v>Koukal Adam</v>
      </c>
      <c r="L25">
        <f t="shared" si="5"/>
        <v>2006</v>
      </c>
      <c r="M25" t="str">
        <f t="shared" si="6"/>
        <v>Arien TEAM</v>
      </c>
      <c r="N25" t="str">
        <f t="shared" si="2"/>
        <v>M</v>
      </c>
    </row>
    <row r="26" spans="1:14" x14ac:dyDescent="0.35">
      <c r="A26">
        <v>24</v>
      </c>
      <c r="B26" t="s">
        <v>56</v>
      </c>
      <c r="C26" t="s">
        <v>80</v>
      </c>
      <c r="D26">
        <v>1970</v>
      </c>
      <c r="E26" t="s">
        <v>81</v>
      </c>
      <c r="F26" s="28" t="s">
        <v>318</v>
      </c>
      <c r="J26" s="28">
        <f t="shared" si="3"/>
        <v>24</v>
      </c>
      <c r="K26" t="str">
        <f t="shared" si="4"/>
        <v>Novák Radomír</v>
      </c>
      <c r="L26">
        <f t="shared" si="5"/>
        <v>1970</v>
      </c>
      <c r="M26" t="str">
        <f t="shared" si="6"/>
        <v>Laco Team</v>
      </c>
      <c r="N26" t="str">
        <f t="shared" si="2"/>
        <v>M</v>
      </c>
    </row>
    <row r="27" spans="1:14" x14ac:dyDescent="0.35">
      <c r="A27">
        <v>25</v>
      </c>
      <c r="B27" t="s">
        <v>156</v>
      </c>
      <c r="C27" t="s">
        <v>157</v>
      </c>
      <c r="D27">
        <v>1980</v>
      </c>
      <c r="E27" t="s">
        <v>158</v>
      </c>
      <c r="F27" s="28" t="s">
        <v>314</v>
      </c>
      <c r="G27" s="28"/>
      <c r="H27" s="28"/>
      <c r="I27" s="28"/>
      <c r="J27" s="28">
        <f t="shared" si="3"/>
        <v>25</v>
      </c>
      <c r="K27" t="str">
        <f t="shared" si="4"/>
        <v>Pech Jindřich</v>
      </c>
      <c r="L27">
        <f t="shared" si="5"/>
        <v>1980</v>
      </c>
      <c r="M27" t="str">
        <f t="shared" si="6"/>
        <v>Žleby</v>
      </c>
      <c r="N27" t="s">
        <v>16</v>
      </c>
    </row>
    <row r="28" spans="1:14" x14ac:dyDescent="0.35">
      <c r="A28">
        <v>26</v>
      </c>
      <c r="B28" t="s">
        <v>224</v>
      </c>
      <c r="C28" t="s">
        <v>225</v>
      </c>
      <c r="D28">
        <v>1991</v>
      </c>
      <c r="E28" t="s">
        <v>158</v>
      </c>
      <c r="F28" s="28" t="s">
        <v>318</v>
      </c>
      <c r="J28" s="28">
        <f t="shared" si="3"/>
        <v>26</v>
      </c>
      <c r="K28" t="str">
        <f t="shared" si="4"/>
        <v>Gregorová Jitka</v>
      </c>
      <c r="L28">
        <f t="shared" si="5"/>
        <v>1991</v>
      </c>
      <c r="M28" t="str">
        <f t="shared" si="6"/>
        <v>Žleby</v>
      </c>
      <c r="N28" t="s">
        <v>104</v>
      </c>
    </row>
    <row r="29" spans="1:14" x14ac:dyDescent="0.35">
      <c r="A29">
        <v>27</v>
      </c>
      <c r="B29" t="s">
        <v>274</v>
      </c>
      <c r="C29" t="s">
        <v>225</v>
      </c>
      <c r="D29">
        <v>1985</v>
      </c>
      <c r="F29" s="28" t="s">
        <v>319</v>
      </c>
      <c r="J29" s="28">
        <f t="shared" si="3"/>
        <v>27</v>
      </c>
      <c r="K29" t="str">
        <f t="shared" si="4"/>
        <v>Krejčí Jitka</v>
      </c>
      <c r="L29">
        <f t="shared" si="5"/>
        <v>1985</v>
      </c>
      <c r="M29">
        <f t="shared" si="6"/>
        <v>0</v>
      </c>
      <c r="N29" t="s">
        <v>104</v>
      </c>
    </row>
    <row r="30" spans="1:14" x14ac:dyDescent="0.35">
      <c r="A30">
        <v>28</v>
      </c>
      <c r="B30" t="s">
        <v>69</v>
      </c>
      <c r="C30" t="s">
        <v>70</v>
      </c>
      <c r="D30">
        <v>1971</v>
      </c>
      <c r="E30" t="s">
        <v>71</v>
      </c>
      <c r="F30" s="28" t="s">
        <v>318</v>
      </c>
      <c r="J30" s="28">
        <f t="shared" si="3"/>
        <v>28</v>
      </c>
      <c r="K30" t="str">
        <f t="shared" si="4"/>
        <v>Kliś Krzysztof</v>
      </c>
      <c r="L30">
        <f t="shared" si="5"/>
        <v>1971</v>
      </c>
      <c r="M30" t="str">
        <f t="shared" si="6"/>
        <v>OMEXOM</v>
      </c>
      <c r="N30" t="str">
        <f t="shared" si="2"/>
        <v>M</v>
      </c>
    </row>
    <row r="31" spans="1:14" x14ac:dyDescent="0.35">
      <c r="A31">
        <v>29</v>
      </c>
      <c r="B31" t="s">
        <v>188</v>
      </c>
      <c r="C31" t="s">
        <v>85</v>
      </c>
      <c r="D31">
        <v>1975</v>
      </c>
      <c r="E31" t="s">
        <v>97</v>
      </c>
      <c r="F31" s="28" t="s">
        <v>318</v>
      </c>
      <c r="J31" s="28">
        <f t="shared" si="3"/>
        <v>29</v>
      </c>
      <c r="K31" t="str">
        <f t="shared" si="4"/>
        <v>Mařík Michal</v>
      </c>
      <c r="L31">
        <f t="shared" si="5"/>
        <v>1975</v>
      </c>
      <c r="M31" t="str">
        <f t="shared" si="6"/>
        <v>Praha</v>
      </c>
      <c r="N31" t="str">
        <f t="shared" si="2"/>
        <v>M</v>
      </c>
    </row>
    <row r="32" spans="1:14" x14ac:dyDescent="0.35">
      <c r="A32">
        <v>30</v>
      </c>
      <c r="B32" t="s">
        <v>226</v>
      </c>
      <c r="C32" t="s">
        <v>227</v>
      </c>
      <c r="D32">
        <v>1962</v>
      </c>
      <c r="E32" t="s">
        <v>206</v>
      </c>
      <c r="F32" s="28" t="s">
        <v>320</v>
      </c>
      <c r="J32" s="28">
        <f t="shared" si="3"/>
        <v>30</v>
      </c>
      <c r="K32" t="str">
        <f t="shared" si="4"/>
        <v>Vlachynská Libuše</v>
      </c>
      <c r="L32">
        <f t="shared" si="5"/>
        <v>1962</v>
      </c>
      <c r="M32" t="str">
        <f t="shared" si="6"/>
        <v>TURBOMOŠT Lhota</v>
      </c>
      <c r="N32" t="s">
        <v>104</v>
      </c>
    </row>
    <row r="33" spans="1:14" x14ac:dyDescent="0.35">
      <c r="A33">
        <v>31</v>
      </c>
      <c r="B33" t="s">
        <v>205</v>
      </c>
      <c r="C33" t="s">
        <v>49</v>
      </c>
      <c r="D33">
        <v>1958</v>
      </c>
      <c r="E33" t="s">
        <v>206</v>
      </c>
      <c r="F33" s="28" t="s">
        <v>322</v>
      </c>
      <c r="J33" s="28">
        <f t="shared" si="3"/>
        <v>31</v>
      </c>
      <c r="K33" t="str">
        <f t="shared" si="4"/>
        <v>Šťástka Jiří</v>
      </c>
      <c r="L33">
        <f t="shared" si="5"/>
        <v>1958</v>
      </c>
      <c r="M33" t="str">
        <f t="shared" si="6"/>
        <v>TURBOMOŠT Lhota</v>
      </c>
      <c r="N33" t="s">
        <v>16</v>
      </c>
    </row>
    <row r="34" spans="1:14" x14ac:dyDescent="0.35">
      <c r="A34">
        <v>32</v>
      </c>
      <c r="B34" t="s">
        <v>18</v>
      </c>
      <c r="C34" t="s">
        <v>19</v>
      </c>
      <c r="D34">
        <v>1983</v>
      </c>
      <c r="E34" t="s">
        <v>20</v>
      </c>
      <c r="F34" s="28" t="s">
        <v>322</v>
      </c>
      <c r="J34" s="28">
        <f t="shared" ref="J34:J68" si="7">A34</f>
        <v>32</v>
      </c>
      <c r="K34" t="str">
        <f t="shared" si="4"/>
        <v>Pechek Petr</v>
      </c>
      <c r="L34">
        <f t="shared" si="5"/>
        <v>1983</v>
      </c>
      <c r="M34" t="str">
        <f t="shared" si="6"/>
        <v>Kerteam</v>
      </c>
      <c r="N34" t="s">
        <v>16</v>
      </c>
    </row>
    <row r="35" spans="1:14" x14ac:dyDescent="0.35">
      <c r="A35">
        <v>33</v>
      </c>
      <c r="B35" t="s">
        <v>250</v>
      </c>
      <c r="C35" t="s">
        <v>251</v>
      </c>
      <c r="D35">
        <v>1973</v>
      </c>
      <c r="E35" t="s">
        <v>252</v>
      </c>
      <c r="F35" s="28" t="s">
        <v>316</v>
      </c>
      <c r="G35" s="28"/>
      <c r="H35" s="28"/>
      <c r="I35" s="28"/>
      <c r="J35" s="28">
        <f t="shared" si="7"/>
        <v>33</v>
      </c>
      <c r="K35" t="str">
        <f t="shared" ref="K35:K68" si="8">B35 &amp;" "&amp;C35</f>
        <v>Gololobovová Blanka</v>
      </c>
      <c r="L35">
        <f t="shared" ref="L35:L68" si="9">D35</f>
        <v>1973</v>
      </c>
      <c r="M35" t="str">
        <f t="shared" si="6"/>
        <v>AVC Praha</v>
      </c>
      <c r="N35" t="s">
        <v>104</v>
      </c>
    </row>
    <row r="36" spans="1:14" x14ac:dyDescent="0.35">
      <c r="A36">
        <v>34</v>
      </c>
      <c r="B36" t="s">
        <v>294</v>
      </c>
      <c r="C36" t="s">
        <v>295</v>
      </c>
      <c r="D36">
        <v>1941</v>
      </c>
      <c r="E36" t="s">
        <v>252</v>
      </c>
      <c r="F36" s="28" t="s">
        <v>319</v>
      </c>
      <c r="J36" s="28">
        <f t="shared" si="7"/>
        <v>34</v>
      </c>
      <c r="K36" t="str">
        <f t="shared" si="8"/>
        <v>Čapek Antonín</v>
      </c>
      <c r="L36">
        <f t="shared" si="9"/>
        <v>1941</v>
      </c>
      <c r="M36" t="str">
        <f t="shared" si="6"/>
        <v>AVC Praha</v>
      </c>
      <c r="N36" t="s">
        <v>16</v>
      </c>
    </row>
    <row r="37" spans="1:14" x14ac:dyDescent="0.35">
      <c r="A37">
        <v>35</v>
      </c>
      <c r="B37" t="s">
        <v>189</v>
      </c>
      <c r="C37" t="s">
        <v>185</v>
      </c>
      <c r="D37">
        <v>1973</v>
      </c>
      <c r="E37" t="s">
        <v>190</v>
      </c>
      <c r="F37" s="28" t="s">
        <v>320</v>
      </c>
      <c r="J37" s="28">
        <f t="shared" si="7"/>
        <v>35</v>
      </c>
      <c r="K37" t="str">
        <f t="shared" si="8"/>
        <v>Borovičková Lenka</v>
      </c>
      <c r="L37">
        <f t="shared" si="9"/>
        <v>1973</v>
      </c>
      <c r="M37" t="str">
        <f t="shared" si="6"/>
        <v>SMOLA Chůze Praha z.s.</v>
      </c>
      <c r="N37" t="s">
        <v>104</v>
      </c>
    </row>
    <row r="38" spans="1:14" x14ac:dyDescent="0.35">
      <c r="A38">
        <v>36</v>
      </c>
      <c r="B38" t="s">
        <v>62</v>
      </c>
      <c r="C38" t="s">
        <v>63</v>
      </c>
      <c r="D38">
        <v>1991</v>
      </c>
      <c r="E38" t="s">
        <v>64</v>
      </c>
      <c r="F38" s="28" t="s">
        <v>319</v>
      </c>
      <c r="J38" s="28">
        <f t="shared" si="7"/>
        <v>36</v>
      </c>
      <c r="K38" t="str">
        <f t="shared" si="8"/>
        <v>Hanousek Jakub</v>
      </c>
      <c r="L38">
        <f t="shared" si="9"/>
        <v>1991</v>
      </c>
      <c r="M38" t="str">
        <f t="shared" si="6"/>
        <v>Praha 4</v>
      </c>
      <c r="N38" t="s">
        <v>16</v>
      </c>
    </row>
    <row r="39" spans="1:14" x14ac:dyDescent="0.35">
      <c r="A39">
        <v>37</v>
      </c>
      <c r="B39" t="s">
        <v>183</v>
      </c>
      <c r="C39" t="s">
        <v>93</v>
      </c>
      <c r="D39">
        <v>1956</v>
      </c>
      <c r="E39" t="s">
        <v>168</v>
      </c>
      <c r="F39" s="28" t="s">
        <v>323</v>
      </c>
      <c r="J39" s="28">
        <f t="shared" si="7"/>
        <v>37</v>
      </c>
      <c r="K39" t="str">
        <f t="shared" si="8"/>
        <v>Urban Josef</v>
      </c>
      <c r="L39">
        <f t="shared" si="9"/>
        <v>1956</v>
      </c>
      <c r="M39" t="str">
        <f t="shared" si="6"/>
        <v>SABZO Praha</v>
      </c>
      <c r="N39" t="s">
        <v>16</v>
      </c>
    </row>
    <row r="40" spans="1:14" x14ac:dyDescent="0.35">
      <c r="A40">
        <v>38</v>
      </c>
      <c r="B40" t="s">
        <v>166</v>
      </c>
      <c r="C40" t="s">
        <v>167</v>
      </c>
      <c r="D40">
        <v>1957</v>
      </c>
      <c r="E40" t="s">
        <v>168</v>
      </c>
      <c r="F40" s="28" t="s">
        <v>320</v>
      </c>
      <c r="J40" s="28">
        <f t="shared" si="7"/>
        <v>38</v>
      </c>
      <c r="K40" t="str">
        <f t="shared" si="8"/>
        <v>Doležal Jaromír</v>
      </c>
      <c r="L40">
        <f t="shared" si="9"/>
        <v>1957</v>
      </c>
      <c r="M40" t="str">
        <f t="shared" si="6"/>
        <v>SABZO Praha</v>
      </c>
      <c r="N40" t="str">
        <f t="shared" ref="N40:N53" si="10">IF(F40="Juniorky","Z",IF(LEFT(F40,4)="ženy","Z","M"))</f>
        <v>M</v>
      </c>
    </row>
    <row r="41" spans="1:14" x14ac:dyDescent="0.35">
      <c r="A41">
        <v>39</v>
      </c>
      <c r="B41" t="s">
        <v>236</v>
      </c>
      <c r="C41" t="s">
        <v>157</v>
      </c>
      <c r="D41">
        <v>1956</v>
      </c>
      <c r="E41" t="s">
        <v>237</v>
      </c>
      <c r="F41" s="28" t="s">
        <v>316</v>
      </c>
      <c r="G41" s="28"/>
      <c r="H41" s="28"/>
      <c r="I41" s="28"/>
      <c r="J41" s="28">
        <f t="shared" si="7"/>
        <v>39</v>
      </c>
      <c r="K41" t="str">
        <f t="shared" si="8"/>
        <v>Šesták Jindřich</v>
      </c>
      <c r="L41">
        <f t="shared" si="9"/>
        <v>1956</v>
      </c>
      <c r="M41" t="str">
        <f t="shared" si="6"/>
        <v>ASP</v>
      </c>
      <c r="N41" t="str">
        <f t="shared" si="10"/>
        <v>M</v>
      </c>
    </row>
    <row r="42" spans="1:14" x14ac:dyDescent="0.35">
      <c r="A42">
        <v>40</v>
      </c>
      <c r="B42" t="s">
        <v>134</v>
      </c>
      <c r="C42" t="s">
        <v>35</v>
      </c>
      <c r="D42">
        <v>1963</v>
      </c>
      <c r="E42" t="s">
        <v>135</v>
      </c>
      <c r="F42" s="28" t="s">
        <v>316</v>
      </c>
      <c r="G42" s="28"/>
      <c r="H42" s="28"/>
      <c r="I42" s="28"/>
      <c r="J42" s="28">
        <f t="shared" si="7"/>
        <v>40</v>
      </c>
      <c r="K42" t="str">
        <f t="shared" si="8"/>
        <v>Diviš Martin</v>
      </c>
      <c r="L42">
        <f t="shared" si="9"/>
        <v>1963</v>
      </c>
      <c r="M42" t="str">
        <f t="shared" si="6"/>
        <v>SNB Praha</v>
      </c>
      <c r="N42" t="str">
        <f t="shared" si="10"/>
        <v>M</v>
      </c>
    </row>
    <row r="43" spans="1:14" x14ac:dyDescent="0.35">
      <c r="A43">
        <v>41</v>
      </c>
      <c r="B43" t="s">
        <v>44</v>
      </c>
      <c r="C43" t="s">
        <v>45</v>
      </c>
      <c r="D43">
        <v>2003</v>
      </c>
      <c r="E43" t="s">
        <v>46</v>
      </c>
      <c r="F43" s="28" t="s">
        <v>319</v>
      </c>
      <c r="J43" s="28">
        <f t="shared" si="7"/>
        <v>41</v>
      </c>
      <c r="K43" t="str">
        <f t="shared" si="8"/>
        <v>Sedláček Jaroslav</v>
      </c>
      <c r="L43">
        <f t="shared" si="9"/>
        <v>2003</v>
      </c>
      <c r="M43" t="str">
        <f t="shared" si="6"/>
        <v>Olymp Praha</v>
      </c>
      <c r="N43" t="str">
        <f t="shared" si="10"/>
        <v>M</v>
      </c>
    </row>
    <row r="44" spans="1:14" x14ac:dyDescent="0.35">
      <c r="A44">
        <v>42</v>
      </c>
      <c r="B44" t="s">
        <v>285</v>
      </c>
      <c r="C44" t="s">
        <v>286</v>
      </c>
      <c r="D44">
        <v>2000</v>
      </c>
      <c r="E44" t="s">
        <v>230</v>
      </c>
      <c r="F44" s="28" t="s">
        <v>316</v>
      </c>
      <c r="G44" s="28"/>
      <c r="H44" s="28"/>
      <c r="I44" s="28"/>
      <c r="J44" s="28">
        <f t="shared" si="7"/>
        <v>42</v>
      </c>
      <c r="K44" t="str">
        <f t="shared" si="8"/>
        <v>Saedláčková Linda</v>
      </c>
      <c r="L44">
        <f t="shared" si="9"/>
        <v>2000</v>
      </c>
      <c r="M44" t="str">
        <f t="shared" si="6"/>
        <v>OK Roztoky</v>
      </c>
      <c r="N44" t="s">
        <v>104</v>
      </c>
    </row>
    <row r="45" spans="1:14" x14ac:dyDescent="0.35">
      <c r="A45">
        <v>43</v>
      </c>
      <c r="B45" t="s">
        <v>44</v>
      </c>
      <c r="C45" t="s">
        <v>45</v>
      </c>
      <c r="D45">
        <v>1968</v>
      </c>
      <c r="E45" t="s">
        <v>230</v>
      </c>
      <c r="F45" s="28" t="s">
        <v>317</v>
      </c>
      <c r="J45" s="28">
        <f t="shared" si="7"/>
        <v>43</v>
      </c>
      <c r="K45" t="str">
        <f t="shared" si="8"/>
        <v>Sedláček Jaroslav</v>
      </c>
      <c r="L45">
        <f t="shared" si="9"/>
        <v>1968</v>
      </c>
      <c r="M45" t="str">
        <f t="shared" si="6"/>
        <v>OK Roztoky</v>
      </c>
      <c r="N45" t="s">
        <v>16</v>
      </c>
    </row>
    <row r="46" spans="1:14" x14ac:dyDescent="0.35">
      <c r="A46">
        <v>44</v>
      </c>
      <c r="B46" t="s">
        <v>228</v>
      </c>
      <c r="C46" t="s">
        <v>229</v>
      </c>
      <c r="D46">
        <v>1970</v>
      </c>
      <c r="E46" t="s">
        <v>230</v>
      </c>
      <c r="F46" s="28" t="s">
        <v>317</v>
      </c>
      <c r="J46" s="28">
        <f t="shared" si="7"/>
        <v>44</v>
      </c>
      <c r="K46" t="str">
        <f t="shared" si="8"/>
        <v>Sedláčková Petra</v>
      </c>
      <c r="L46">
        <f t="shared" si="9"/>
        <v>1970</v>
      </c>
      <c r="M46" t="str">
        <f t="shared" si="6"/>
        <v>OK Roztoky</v>
      </c>
      <c r="N46" t="str">
        <f t="shared" si="10"/>
        <v>Z</v>
      </c>
    </row>
    <row r="47" spans="1:14" x14ac:dyDescent="0.35">
      <c r="A47">
        <v>45</v>
      </c>
      <c r="B47" t="s">
        <v>56</v>
      </c>
      <c r="C47" t="s">
        <v>164</v>
      </c>
      <c r="D47">
        <v>1953</v>
      </c>
      <c r="E47" t="s">
        <v>83</v>
      </c>
      <c r="F47" s="28" t="s">
        <v>320</v>
      </c>
      <c r="J47" s="28">
        <f t="shared" si="7"/>
        <v>45</v>
      </c>
      <c r="K47" t="str">
        <f t="shared" si="8"/>
        <v>Novák Pavel</v>
      </c>
      <c r="L47">
        <f t="shared" si="9"/>
        <v>1953</v>
      </c>
      <c r="M47" t="str">
        <f t="shared" si="6"/>
        <v>SABZO</v>
      </c>
      <c r="N47" t="str">
        <f t="shared" si="10"/>
        <v>M</v>
      </c>
    </row>
    <row r="48" spans="1:14" x14ac:dyDescent="0.35">
      <c r="A48">
        <v>46</v>
      </c>
      <c r="B48" t="s">
        <v>111</v>
      </c>
      <c r="C48" t="s">
        <v>85</v>
      </c>
      <c r="D48">
        <v>1984</v>
      </c>
      <c r="E48" t="s">
        <v>112</v>
      </c>
      <c r="F48" s="28" t="s">
        <v>322</v>
      </c>
      <c r="J48" s="28">
        <f t="shared" si="7"/>
        <v>46</v>
      </c>
      <c r="K48" t="str">
        <f t="shared" si="8"/>
        <v>Špak Michal</v>
      </c>
      <c r="L48">
        <f t="shared" si="9"/>
        <v>1984</v>
      </c>
      <c r="M48" t="str">
        <f t="shared" si="6"/>
        <v>Poprad</v>
      </c>
      <c r="N48" t="s">
        <v>16</v>
      </c>
    </row>
    <row r="49" spans="1:14" x14ac:dyDescent="0.35">
      <c r="A49">
        <v>47</v>
      </c>
      <c r="B49" t="s">
        <v>151</v>
      </c>
      <c r="C49" t="s">
        <v>152</v>
      </c>
      <c r="D49">
        <v>1990</v>
      </c>
      <c r="E49" t="s">
        <v>153</v>
      </c>
      <c r="F49" s="28" t="s">
        <v>318</v>
      </c>
      <c r="J49" s="28">
        <f t="shared" si="7"/>
        <v>47</v>
      </c>
      <c r="K49" t="str">
        <f t="shared" si="8"/>
        <v>Růžičková Lucie</v>
      </c>
      <c r="L49">
        <f t="shared" si="9"/>
        <v>1990</v>
      </c>
      <c r="M49" t="str">
        <f t="shared" si="6"/>
        <v>Slabý odvar</v>
      </c>
      <c r="N49" t="s">
        <v>104</v>
      </c>
    </row>
    <row r="50" spans="1:14" x14ac:dyDescent="0.35">
      <c r="A50">
        <v>48</v>
      </c>
      <c r="B50" t="s">
        <v>32</v>
      </c>
      <c r="C50" t="s">
        <v>19</v>
      </c>
      <c r="D50">
        <v>1991</v>
      </c>
      <c r="E50" t="s">
        <v>33</v>
      </c>
      <c r="F50" s="28" t="s">
        <v>320</v>
      </c>
      <c r="J50" s="28">
        <f t="shared" si="7"/>
        <v>48</v>
      </c>
      <c r="K50" t="str">
        <f t="shared" si="8"/>
        <v>Fochler Petr</v>
      </c>
      <c r="L50">
        <f t="shared" si="9"/>
        <v>1991</v>
      </c>
      <c r="M50" t="str">
        <f t="shared" si="6"/>
        <v>AK Drnovice</v>
      </c>
      <c r="N50" t="str">
        <f t="shared" si="10"/>
        <v>M</v>
      </c>
    </row>
    <row r="51" spans="1:14" x14ac:dyDescent="0.35">
      <c r="A51">
        <v>49</v>
      </c>
      <c r="B51" t="s">
        <v>291</v>
      </c>
      <c r="C51" t="s">
        <v>292</v>
      </c>
      <c r="D51">
        <v>1951</v>
      </c>
      <c r="E51" t="s">
        <v>293</v>
      </c>
      <c r="F51" s="28" t="s">
        <v>316</v>
      </c>
      <c r="G51" s="28"/>
      <c r="H51" s="28"/>
      <c r="I51" s="28"/>
      <c r="J51" s="28">
        <f t="shared" si="7"/>
        <v>49</v>
      </c>
      <c r="K51" t="str">
        <f t="shared" si="8"/>
        <v>Zeidlerová jarmila</v>
      </c>
      <c r="L51">
        <f t="shared" si="9"/>
        <v>1951</v>
      </c>
      <c r="M51" t="str">
        <f t="shared" si="6"/>
        <v>SNB PRAHA</v>
      </c>
      <c r="N51" t="s">
        <v>104</v>
      </c>
    </row>
    <row r="52" spans="1:14" x14ac:dyDescent="0.35">
      <c r="A52">
        <v>50</v>
      </c>
      <c r="B52" t="s">
        <v>56</v>
      </c>
      <c r="C52" t="s">
        <v>57</v>
      </c>
      <c r="D52">
        <v>1982</v>
      </c>
      <c r="E52" t="s">
        <v>58</v>
      </c>
      <c r="F52" s="28" t="s">
        <v>318</v>
      </c>
      <c r="J52" s="28">
        <f t="shared" si="7"/>
        <v>50</v>
      </c>
      <c r="K52" t="str">
        <f t="shared" si="8"/>
        <v>Novák Lukáš</v>
      </c>
      <c r="L52">
        <f t="shared" si="9"/>
        <v>1982</v>
      </c>
      <c r="M52" t="str">
        <f t="shared" si="6"/>
        <v>AC Saké kateřinky</v>
      </c>
      <c r="N52" t="str">
        <f t="shared" si="10"/>
        <v>M</v>
      </c>
    </row>
    <row r="53" spans="1:14" x14ac:dyDescent="0.35">
      <c r="A53">
        <v>51</v>
      </c>
      <c r="B53" t="s">
        <v>119</v>
      </c>
      <c r="C53" t="s">
        <v>120</v>
      </c>
      <c r="D53">
        <v>1960</v>
      </c>
      <c r="E53" t="s">
        <v>121</v>
      </c>
      <c r="F53" s="28" t="s">
        <v>320</v>
      </c>
      <c r="J53" s="28">
        <f t="shared" si="7"/>
        <v>51</v>
      </c>
      <c r="K53" t="str">
        <f t="shared" si="8"/>
        <v>Vlček Bohumil</v>
      </c>
      <c r="L53">
        <f t="shared" si="9"/>
        <v>1960</v>
      </c>
      <c r="M53" t="str">
        <f t="shared" si="6"/>
        <v>Praha 13</v>
      </c>
      <c r="N53" t="str">
        <f t="shared" si="10"/>
        <v>M</v>
      </c>
    </row>
    <row r="54" spans="1:14" x14ac:dyDescent="0.35">
      <c r="A54">
        <v>52</v>
      </c>
      <c r="B54" t="s">
        <v>174</v>
      </c>
      <c r="C54" t="s">
        <v>45</v>
      </c>
      <c r="D54">
        <v>1951</v>
      </c>
      <c r="E54" t="s">
        <v>175</v>
      </c>
      <c r="F54" s="28" t="s">
        <v>324</v>
      </c>
      <c r="J54" s="28">
        <f t="shared" si="7"/>
        <v>52</v>
      </c>
      <c r="K54" t="str">
        <f t="shared" si="8"/>
        <v>Gregor Jaroslav</v>
      </c>
      <c r="L54">
        <f t="shared" si="9"/>
        <v>1951</v>
      </c>
      <c r="M54" t="str">
        <f t="shared" si="6"/>
        <v>Běchovice</v>
      </c>
      <c r="N54" t="s">
        <v>16</v>
      </c>
    </row>
    <row r="55" spans="1:14" x14ac:dyDescent="0.35">
      <c r="A55">
        <v>53</v>
      </c>
      <c r="B55" t="s">
        <v>163</v>
      </c>
      <c r="C55" t="s">
        <v>164</v>
      </c>
      <c r="D55">
        <v>1965</v>
      </c>
      <c r="E55" t="s">
        <v>165</v>
      </c>
      <c r="F55" s="28" t="s">
        <v>316</v>
      </c>
      <c r="G55" s="28"/>
      <c r="H55" s="28"/>
      <c r="I55" s="28"/>
      <c r="J55" s="28">
        <f t="shared" si="7"/>
        <v>53</v>
      </c>
      <c r="K55" t="str">
        <f t="shared" si="8"/>
        <v>Matějovský Pavel</v>
      </c>
      <c r="L55">
        <f t="shared" si="9"/>
        <v>1965</v>
      </c>
      <c r="M55" t="str">
        <f t="shared" si="6"/>
        <v>AVC/ MK Kladno</v>
      </c>
      <c r="N55" t="s">
        <v>16</v>
      </c>
    </row>
    <row r="56" spans="1:14" x14ac:dyDescent="0.35">
      <c r="A56">
        <v>54</v>
      </c>
      <c r="B56" t="s">
        <v>98</v>
      </c>
      <c r="C56" t="s">
        <v>99</v>
      </c>
      <c r="D56">
        <v>1986</v>
      </c>
      <c r="E56" t="s">
        <v>100</v>
      </c>
      <c r="F56" s="28" t="s">
        <v>320</v>
      </c>
      <c r="J56" s="28">
        <f t="shared" si="7"/>
        <v>54</v>
      </c>
      <c r="K56" t="str">
        <f t="shared" si="8"/>
        <v>Petranyi Radoslav</v>
      </c>
      <c r="L56">
        <f t="shared" si="9"/>
        <v>1986</v>
      </c>
      <c r="M56" t="str">
        <f t="shared" si="6"/>
        <v>Bonbon Praha</v>
      </c>
      <c r="N56" t="s">
        <v>16</v>
      </c>
    </row>
    <row r="57" spans="1:14" x14ac:dyDescent="0.35">
      <c r="A57">
        <v>55</v>
      </c>
      <c r="B57" t="s">
        <v>106</v>
      </c>
      <c r="C57" t="s">
        <v>45</v>
      </c>
      <c r="D57">
        <v>1962</v>
      </c>
      <c r="E57" t="s">
        <v>107</v>
      </c>
      <c r="F57" s="28" t="s">
        <v>323</v>
      </c>
      <c r="J57" s="28">
        <f t="shared" si="7"/>
        <v>55</v>
      </c>
      <c r="K57" t="str">
        <f t="shared" si="8"/>
        <v>Holub Jaroslav</v>
      </c>
      <c r="L57">
        <f t="shared" si="9"/>
        <v>1962</v>
      </c>
      <c r="M57" t="str">
        <f t="shared" si="6"/>
        <v>Liga 100 Praha</v>
      </c>
      <c r="N57" t="s">
        <v>16</v>
      </c>
    </row>
    <row r="58" spans="1:14" x14ac:dyDescent="0.35">
      <c r="A58">
        <v>56</v>
      </c>
      <c r="B58" t="s">
        <v>166</v>
      </c>
      <c r="C58" t="s">
        <v>76</v>
      </c>
      <c r="D58">
        <v>1971</v>
      </c>
      <c r="E58" t="s">
        <v>173</v>
      </c>
      <c r="F58" s="28" t="s">
        <v>322</v>
      </c>
      <c r="J58" s="28">
        <f t="shared" si="7"/>
        <v>56</v>
      </c>
      <c r="K58" t="str">
        <f t="shared" si="8"/>
        <v>Doležal Tomáš</v>
      </c>
      <c r="L58">
        <f t="shared" si="9"/>
        <v>1971</v>
      </c>
      <c r="M58" t="str">
        <f t="shared" si="6"/>
        <v>Albit Technologies</v>
      </c>
      <c r="N58" t="s">
        <v>16</v>
      </c>
    </row>
    <row r="59" spans="1:14" x14ac:dyDescent="0.35">
      <c r="A59">
        <v>57</v>
      </c>
      <c r="B59" t="s">
        <v>217</v>
      </c>
      <c r="C59" t="s">
        <v>218</v>
      </c>
      <c r="D59">
        <v>1962</v>
      </c>
      <c r="E59" t="s">
        <v>83</v>
      </c>
      <c r="F59" s="28" t="s">
        <v>316</v>
      </c>
      <c r="J59" s="28">
        <f t="shared" si="7"/>
        <v>57</v>
      </c>
      <c r="K59" t="str">
        <f t="shared" si="8"/>
        <v>Flieglová Alena</v>
      </c>
      <c r="L59">
        <f t="shared" si="9"/>
        <v>1962</v>
      </c>
      <c r="M59" t="str">
        <f t="shared" si="6"/>
        <v>SABZO</v>
      </c>
      <c r="N59" t="s">
        <v>104</v>
      </c>
    </row>
    <row r="60" spans="1:14" x14ac:dyDescent="0.35">
      <c r="A60">
        <v>58</v>
      </c>
      <c r="B60" t="s">
        <v>247</v>
      </c>
      <c r="C60" t="s">
        <v>248</v>
      </c>
      <c r="D60">
        <v>1950</v>
      </c>
      <c r="E60" t="s">
        <v>249</v>
      </c>
      <c r="F60" s="28" t="s">
        <v>320</v>
      </c>
      <c r="J60" s="28">
        <f t="shared" si="7"/>
        <v>58</v>
      </c>
      <c r="K60" t="str">
        <f t="shared" si="8"/>
        <v>Paukert Milan</v>
      </c>
      <c r="L60">
        <f t="shared" si="9"/>
        <v>1950</v>
      </c>
      <c r="M60" t="str">
        <f t="shared" si="6"/>
        <v>Sabzo</v>
      </c>
      <c r="N60" t="s">
        <v>16</v>
      </c>
    </row>
    <row r="61" spans="1:14" x14ac:dyDescent="0.35">
      <c r="A61">
        <v>59</v>
      </c>
      <c r="B61" t="s">
        <v>325</v>
      </c>
      <c r="C61" t="s">
        <v>19</v>
      </c>
      <c r="D61">
        <v>1951</v>
      </c>
      <c r="E61" t="s">
        <v>107</v>
      </c>
      <c r="F61" s="28" t="s">
        <v>317</v>
      </c>
      <c r="J61" s="28">
        <f t="shared" si="7"/>
        <v>59</v>
      </c>
      <c r="K61" t="str">
        <f t="shared" si="8"/>
        <v>Werner  Petr</v>
      </c>
      <c r="L61">
        <f t="shared" si="9"/>
        <v>1951</v>
      </c>
      <c r="M61" t="str">
        <f t="shared" si="6"/>
        <v>Liga 100 Praha</v>
      </c>
      <c r="N61" t="s">
        <v>16</v>
      </c>
    </row>
    <row r="62" spans="1:14" x14ac:dyDescent="0.35">
      <c r="A62">
        <v>60</v>
      </c>
      <c r="B62" t="s">
        <v>325</v>
      </c>
      <c r="C62" t="s">
        <v>256</v>
      </c>
      <c r="D62">
        <v>1975</v>
      </c>
      <c r="E62" t="s">
        <v>257</v>
      </c>
      <c r="F62" s="28" t="s">
        <v>320</v>
      </c>
      <c r="J62" s="28">
        <f t="shared" si="7"/>
        <v>60</v>
      </c>
      <c r="K62" t="str">
        <f t="shared" si="8"/>
        <v>Werner  Filip</v>
      </c>
      <c r="L62">
        <f t="shared" si="9"/>
        <v>1975</v>
      </c>
      <c r="M62" t="str">
        <f t="shared" si="6"/>
        <v>Lipence</v>
      </c>
      <c r="N62" t="s">
        <v>16</v>
      </c>
    </row>
    <row r="63" spans="1:14" x14ac:dyDescent="0.35">
      <c r="A63">
        <v>61</v>
      </c>
      <c r="B63" t="s">
        <v>201</v>
      </c>
      <c r="C63" t="s">
        <v>202</v>
      </c>
      <c r="D63">
        <v>1949</v>
      </c>
      <c r="E63" t="s">
        <v>203</v>
      </c>
      <c r="F63" s="28" t="s">
        <v>317</v>
      </c>
      <c r="J63" s="28">
        <f t="shared" si="7"/>
        <v>61</v>
      </c>
      <c r="K63" t="str">
        <f t="shared" si="8"/>
        <v>Tausinger Igor</v>
      </c>
      <c r="L63">
        <f t="shared" si="9"/>
        <v>1949</v>
      </c>
      <c r="M63" t="str">
        <f t="shared" si="6"/>
        <v>Crotalus</v>
      </c>
      <c r="N63" t="s">
        <v>16</v>
      </c>
    </row>
    <row r="64" spans="1:14" x14ac:dyDescent="0.35">
      <c r="A64">
        <v>62</v>
      </c>
      <c r="B64" t="s">
        <v>65</v>
      </c>
      <c r="C64" t="s">
        <v>14</v>
      </c>
      <c r="D64">
        <v>1964</v>
      </c>
      <c r="E64" t="s">
        <v>66</v>
      </c>
      <c r="F64" s="28" t="s">
        <v>324</v>
      </c>
      <c r="J64" s="28">
        <f t="shared" si="7"/>
        <v>62</v>
      </c>
      <c r="K64" t="str">
        <f t="shared" si="8"/>
        <v>Čadil Jan</v>
      </c>
      <c r="L64">
        <f t="shared" si="9"/>
        <v>1964</v>
      </c>
      <c r="M64" t="str">
        <f t="shared" si="6"/>
        <v>Dejvice</v>
      </c>
      <c r="N64" t="s">
        <v>16</v>
      </c>
    </row>
    <row r="65" spans="1:14" x14ac:dyDescent="0.35">
      <c r="A65">
        <v>63</v>
      </c>
      <c r="B65" t="s">
        <v>90</v>
      </c>
      <c r="C65" t="s">
        <v>14</v>
      </c>
      <c r="D65">
        <v>1962</v>
      </c>
      <c r="E65" t="s">
        <v>91</v>
      </c>
      <c r="F65" s="28" t="s">
        <v>320</v>
      </c>
      <c r="J65" s="28">
        <f t="shared" si="7"/>
        <v>63</v>
      </c>
      <c r="K65" t="str">
        <f t="shared" si="8"/>
        <v>Flaks Jan</v>
      </c>
      <c r="L65">
        <f t="shared" si="9"/>
        <v>1962</v>
      </c>
      <c r="M65" t="str">
        <f t="shared" si="6"/>
        <v>Sdružení vytrvalců Stříbro</v>
      </c>
      <c r="N65" t="s">
        <v>16</v>
      </c>
    </row>
    <row r="66" spans="1:14" x14ac:dyDescent="0.35">
      <c r="A66">
        <v>64</v>
      </c>
      <c r="B66" t="s">
        <v>207</v>
      </c>
      <c r="C66" t="s">
        <v>49</v>
      </c>
      <c r="D66">
        <v>1969</v>
      </c>
      <c r="E66" t="s">
        <v>208</v>
      </c>
      <c r="F66" s="28" t="s">
        <v>326</v>
      </c>
      <c r="J66" s="28">
        <f t="shared" si="7"/>
        <v>64</v>
      </c>
      <c r="K66" t="str">
        <f t="shared" si="8"/>
        <v>Chmela Jiří</v>
      </c>
      <c r="L66">
        <f t="shared" si="9"/>
        <v>1969</v>
      </c>
      <c r="M66" t="str">
        <f t="shared" si="6"/>
        <v>Sparta Košíře</v>
      </c>
      <c r="N66" t="s">
        <v>16</v>
      </c>
    </row>
    <row r="67" spans="1:14" x14ac:dyDescent="0.35">
      <c r="A67">
        <v>65</v>
      </c>
      <c r="B67" t="s">
        <v>213</v>
      </c>
      <c r="C67" t="s">
        <v>85</v>
      </c>
      <c r="D67">
        <v>1965</v>
      </c>
      <c r="E67" t="s">
        <v>214</v>
      </c>
      <c r="F67" s="28" t="s">
        <v>316</v>
      </c>
      <c r="J67" s="28">
        <f t="shared" si="7"/>
        <v>65</v>
      </c>
      <c r="K67" t="str">
        <f t="shared" si="8"/>
        <v>Šedivý Michal</v>
      </c>
      <c r="L67">
        <f t="shared" si="9"/>
        <v>1965</v>
      </c>
      <c r="M67" t="str">
        <f t="shared" ref="M67:M68" si="11">E67</f>
        <v>Šedivý daně</v>
      </c>
      <c r="N67" t="s">
        <v>16</v>
      </c>
    </row>
    <row r="68" spans="1:14" x14ac:dyDescent="0.35">
      <c r="A68">
        <v>66</v>
      </c>
      <c r="B68" t="s">
        <v>268</v>
      </c>
      <c r="C68" t="s">
        <v>45</v>
      </c>
      <c r="D68">
        <v>1941</v>
      </c>
      <c r="E68" t="s">
        <v>107</v>
      </c>
      <c r="F68" s="28" t="s">
        <v>318</v>
      </c>
      <c r="J68" s="28">
        <f t="shared" si="7"/>
        <v>66</v>
      </c>
      <c r="K68" t="str">
        <f t="shared" si="8"/>
        <v>Čech Jaroslav</v>
      </c>
      <c r="L68">
        <f t="shared" si="9"/>
        <v>1941</v>
      </c>
      <c r="M68" t="str">
        <f t="shared" si="11"/>
        <v>Liga 100 Praha</v>
      </c>
      <c r="N68" t="s">
        <v>16</v>
      </c>
    </row>
    <row r="69" spans="1:14" x14ac:dyDescent="0.35">
      <c r="A69">
        <v>67</v>
      </c>
      <c r="B69" t="s">
        <v>54</v>
      </c>
      <c r="C69" t="s">
        <v>14</v>
      </c>
      <c r="D69">
        <v>1975</v>
      </c>
      <c r="E69" t="s">
        <v>55</v>
      </c>
      <c r="J69" s="28">
        <f t="shared" ref="J69:J126" si="12">A69</f>
        <v>67</v>
      </c>
      <c r="K69" t="str">
        <f t="shared" ref="K69:K126" si="13">B69 &amp;" "&amp;C69</f>
        <v>Pejša Jan</v>
      </c>
      <c r="L69">
        <f t="shared" ref="L69:L126" si="14">D69</f>
        <v>1975</v>
      </c>
      <c r="M69" t="str">
        <f t="shared" ref="M69:M126" si="15">E69</f>
        <v>smí být prázdné</v>
      </c>
      <c r="N69" t="str">
        <f t="shared" ref="N69:N75" si="16">IF(F69="Juniorky","Z",IF(LEFT(F69,4)="ženy","Z","M"))</f>
        <v>M</v>
      </c>
    </row>
    <row r="70" spans="1:14" x14ac:dyDescent="0.35">
      <c r="A70">
        <v>68</v>
      </c>
      <c r="B70" t="s">
        <v>54</v>
      </c>
      <c r="C70" t="s">
        <v>14</v>
      </c>
      <c r="D70">
        <v>2006</v>
      </c>
      <c r="E70" t="s">
        <v>259</v>
      </c>
      <c r="J70" s="28">
        <f t="shared" si="12"/>
        <v>68</v>
      </c>
      <c r="K70" t="str">
        <f t="shared" si="13"/>
        <v>Pejša Jan</v>
      </c>
      <c r="L70">
        <f t="shared" si="14"/>
        <v>2006</v>
      </c>
      <c r="M70" t="str">
        <f t="shared" si="15"/>
        <v>Sedlčany</v>
      </c>
      <c r="N70" t="str">
        <f t="shared" si="16"/>
        <v>M</v>
      </c>
    </row>
    <row r="71" spans="1:14" x14ac:dyDescent="0.35">
      <c r="A71">
        <v>69</v>
      </c>
      <c r="B71" t="s">
        <v>54</v>
      </c>
      <c r="C71" t="s">
        <v>258</v>
      </c>
      <c r="D71">
        <v>2009</v>
      </c>
      <c r="E71" t="s">
        <v>259</v>
      </c>
      <c r="J71" s="28">
        <f t="shared" si="12"/>
        <v>69</v>
      </c>
      <c r="K71" t="str">
        <f t="shared" si="13"/>
        <v>Pejša Matěl</v>
      </c>
      <c r="L71">
        <f t="shared" si="14"/>
        <v>2009</v>
      </c>
      <c r="M71" t="str">
        <f t="shared" si="15"/>
        <v>Sedlčany</v>
      </c>
      <c r="N71" t="str">
        <f t="shared" si="16"/>
        <v>M</v>
      </c>
    </row>
    <row r="72" spans="1:14" x14ac:dyDescent="0.35">
      <c r="A72">
        <v>70</v>
      </c>
      <c r="B72" t="s">
        <v>106</v>
      </c>
      <c r="C72" t="s">
        <v>327</v>
      </c>
      <c r="D72">
        <v>1964</v>
      </c>
      <c r="E72" t="s">
        <v>200</v>
      </c>
      <c r="J72" s="28">
        <f t="shared" si="12"/>
        <v>70</v>
      </c>
      <c r="K72" t="str">
        <f t="shared" si="13"/>
        <v xml:space="preserve">Holub Pavel </v>
      </c>
      <c r="L72">
        <f t="shared" si="14"/>
        <v>1964</v>
      </c>
      <c r="M72" t="str">
        <f t="shared" si="15"/>
        <v>Bering Praha</v>
      </c>
      <c r="N72" t="str">
        <f t="shared" si="16"/>
        <v>M</v>
      </c>
    </row>
    <row r="73" spans="1:14" x14ac:dyDescent="0.35">
      <c r="A73">
        <v>71</v>
      </c>
      <c r="B73" t="s">
        <v>122</v>
      </c>
      <c r="C73" t="s">
        <v>123</v>
      </c>
      <c r="D73">
        <v>1984</v>
      </c>
      <c r="E73" t="s">
        <v>124</v>
      </c>
      <c r="J73" s="28">
        <f t="shared" si="12"/>
        <v>71</v>
      </c>
      <c r="K73" t="str">
        <f t="shared" si="13"/>
        <v>Beranek Tomas</v>
      </c>
      <c r="L73">
        <f t="shared" si="14"/>
        <v>1984</v>
      </c>
      <c r="M73" t="str">
        <f t="shared" si="15"/>
        <v>DDM Jihlava</v>
      </c>
      <c r="N73" t="str">
        <f t="shared" si="16"/>
        <v>M</v>
      </c>
    </row>
    <row r="74" spans="1:14" x14ac:dyDescent="0.35">
      <c r="A74">
        <v>72</v>
      </c>
      <c r="B74" t="s">
        <v>115</v>
      </c>
      <c r="C74" t="s">
        <v>116</v>
      </c>
      <c r="D74">
        <v>1983</v>
      </c>
      <c r="E74" t="s">
        <v>117</v>
      </c>
      <c r="J74" s="28">
        <f t="shared" si="12"/>
        <v>72</v>
      </c>
      <c r="K74" t="str">
        <f t="shared" si="13"/>
        <v>Vlckova Iveta</v>
      </c>
      <c r="L74">
        <f t="shared" si="14"/>
        <v>1983</v>
      </c>
      <c r="M74" t="str">
        <f t="shared" si="15"/>
        <v>SK Babice</v>
      </c>
      <c r="N74" t="s">
        <v>104</v>
      </c>
    </row>
    <row r="75" spans="1:14" x14ac:dyDescent="0.35">
      <c r="A75">
        <v>73</v>
      </c>
      <c r="B75" t="s">
        <v>34</v>
      </c>
      <c r="C75" t="s">
        <v>35</v>
      </c>
      <c r="D75">
        <v>1980</v>
      </c>
      <c r="E75" t="s">
        <v>36</v>
      </c>
      <c r="J75" s="28">
        <f t="shared" si="12"/>
        <v>73</v>
      </c>
      <c r="K75" t="str">
        <f t="shared" si="13"/>
        <v>Turek Martin</v>
      </c>
      <c r="L75">
        <f t="shared" si="14"/>
        <v>1980</v>
      </c>
      <c r="M75" t="str">
        <f t="shared" si="15"/>
        <v>AC Sparta Praha</v>
      </c>
      <c r="N75" t="str">
        <f t="shared" si="16"/>
        <v>M</v>
      </c>
    </row>
    <row r="76" spans="1:14" x14ac:dyDescent="0.35">
      <c r="A76">
        <v>74</v>
      </c>
      <c r="B76" t="s">
        <v>277</v>
      </c>
      <c r="C76" t="s">
        <v>278</v>
      </c>
      <c r="D76">
        <v>1945</v>
      </c>
      <c r="E76" t="s">
        <v>279</v>
      </c>
      <c r="J76" s="28">
        <f t="shared" si="12"/>
        <v>74</v>
      </c>
      <c r="K76" t="str">
        <f t="shared" si="13"/>
        <v>Ročňáková Slávka</v>
      </c>
      <c r="L76">
        <f t="shared" si="14"/>
        <v>1945</v>
      </c>
      <c r="M76" t="str">
        <f t="shared" si="15"/>
        <v>Zvole</v>
      </c>
      <c r="N76" t="s">
        <v>104</v>
      </c>
    </row>
    <row r="77" spans="1:14" x14ac:dyDescent="0.35">
      <c r="A77">
        <v>75</v>
      </c>
      <c r="B77" t="s">
        <v>159</v>
      </c>
      <c r="C77" t="s">
        <v>35</v>
      </c>
      <c r="D77">
        <v>1976</v>
      </c>
      <c r="E77" t="s">
        <v>160</v>
      </c>
      <c r="J77" s="28">
        <f t="shared" si="12"/>
        <v>75</v>
      </c>
      <c r="K77" t="str">
        <f t="shared" si="13"/>
        <v>Krkoška Martin</v>
      </c>
      <c r="L77">
        <f t="shared" si="14"/>
        <v>1976</v>
      </c>
      <c r="M77" t="str">
        <f t="shared" si="15"/>
        <v>Zbraslav</v>
      </c>
      <c r="N77" t="s">
        <v>16</v>
      </c>
    </row>
    <row r="78" spans="1:14" x14ac:dyDescent="0.35">
      <c r="A78">
        <v>76</v>
      </c>
      <c r="B78" t="s">
        <v>242</v>
      </c>
      <c r="C78" t="s">
        <v>225</v>
      </c>
      <c r="D78">
        <v>1975</v>
      </c>
      <c r="E78" t="s">
        <v>160</v>
      </c>
      <c r="J78" s="28">
        <f t="shared" si="12"/>
        <v>76</v>
      </c>
      <c r="K78" t="str">
        <f t="shared" si="13"/>
        <v>Knošková Jitka</v>
      </c>
      <c r="L78">
        <f t="shared" si="14"/>
        <v>1975</v>
      </c>
      <c r="M78" t="str">
        <f t="shared" si="15"/>
        <v>Zbraslav</v>
      </c>
      <c r="N78" t="s">
        <v>104</v>
      </c>
    </row>
    <row r="79" spans="1:14" x14ac:dyDescent="0.35">
      <c r="A79">
        <v>77</v>
      </c>
      <c r="B79" t="s">
        <v>211</v>
      </c>
      <c r="C79" t="s">
        <v>35</v>
      </c>
      <c r="D79">
        <v>1977</v>
      </c>
      <c r="E79" t="s">
        <v>212</v>
      </c>
      <c r="J79" s="28">
        <f t="shared" si="12"/>
        <v>77</v>
      </c>
      <c r="K79" t="str">
        <f t="shared" si="13"/>
        <v>Švec Martin</v>
      </c>
      <c r="L79">
        <f t="shared" si="14"/>
        <v>1977</v>
      </c>
      <c r="M79" t="str">
        <f t="shared" si="15"/>
        <v>Uhelná Příbram</v>
      </c>
      <c r="N79" t="s">
        <v>16</v>
      </c>
    </row>
    <row r="80" spans="1:14" x14ac:dyDescent="0.35">
      <c r="A80">
        <v>78</v>
      </c>
      <c r="B80" t="s">
        <v>179</v>
      </c>
      <c r="C80" t="s">
        <v>180</v>
      </c>
      <c r="D80">
        <v>1960</v>
      </c>
      <c r="E80" t="s">
        <v>83</v>
      </c>
      <c r="J80" s="28">
        <f t="shared" si="12"/>
        <v>78</v>
      </c>
      <c r="K80" t="str">
        <f t="shared" si="13"/>
        <v>Mališová Karla</v>
      </c>
      <c r="L80">
        <f t="shared" si="14"/>
        <v>1960</v>
      </c>
      <c r="M80" t="str">
        <f t="shared" si="15"/>
        <v>SABZO</v>
      </c>
      <c r="N80" t="s">
        <v>104</v>
      </c>
    </row>
    <row r="81" spans="1:14" x14ac:dyDescent="0.35">
      <c r="A81">
        <v>79</v>
      </c>
      <c r="B81" t="s">
        <v>161</v>
      </c>
      <c r="C81" t="s">
        <v>162</v>
      </c>
      <c r="D81">
        <v>1978</v>
      </c>
      <c r="E81" t="s">
        <v>83</v>
      </c>
      <c r="J81" s="28">
        <f t="shared" si="12"/>
        <v>79</v>
      </c>
      <c r="K81" t="str">
        <f t="shared" si="13"/>
        <v>David Jindra</v>
      </c>
      <c r="L81">
        <f t="shared" si="14"/>
        <v>1978</v>
      </c>
      <c r="M81" t="str">
        <f t="shared" si="15"/>
        <v>SABZO</v>
      </c>
      <c r="N81" t="s">
        <v>16</v>
      </c>
    </row>
    <row r="82" spans="1:14" x14ac:dyDescent="0.35">
      <c r="A82">
        <v>80</v>
      </c>
      <c r="B82" t="s">
        <v>101</v>
      </c>
      <c r="C82" t="s">
        <v>231</v>
      </c>
      <c r="D82">
        <v>1974</v>
      </c>
      <c r="E82" t="s">
        <v>232</v>
      </c>
      <c r="J82" s="28">
        <f t="shared" si="12"/>
        <v>80</v>
      </c>
      <c r="K82" t="str">
        <f t="shared" si="13"/>
        <v>Bartošová Jiřina</v>
      </c>
      <c r="L82">
        <f t="shared" si="14"/>
        <v>1974</v>
      </c>
      <c r="M82" t="str">
        <f t="shared" si="15"/>
        <v>Praha 8</v>
      </c>
      <c r="N82" t="s">
        <v>104</v>
      </c>
    </row>
    <row r="83" spans="1:14" x14ac:dyDescent="0.35">
      <c r="A83">
        <v>81</v>
      </c>
      <c r="B83" t="s">
        <v>209</v>
      </c>
      <c r="C83" t="s">
        <v>57</v>
      </c>
      <c r="D83">
        <v>2008</v>
      </c>
      <c r="E83" t="s">
        <v>210</v>
      </c>
      <c r="J83" s="28">
        <f t="shared" si="12"/>
        <v>81</v>
      </c>
      <c r="K83" t="str">
        <f t="shared" si="13"/>
        <v>Bartoš Lukáš</v>
      </c>
      <c r="L83">
        <f t="shared" si="14"/>
        <v>2008</v>
      </c>
      <c r="M83" t="str">
        <f t="shared" si="15"/>
        <v>FK Kobylisy</v>
      </c>
      <c r="N83" t="s">
        <v>16</v>
      </c>
    </row>
    <row r="84" spans="1:14" x14ac:dyDescent="0.35">
      <c r="A84">
        <v>82</v>
      </c>
      <c r="B84" t="s">
        <v>101</v>
      </c>
      <c r="C84" t="s">
        <v>102</v>
      </c>
      <c r="D84">
        <v>2002</v>
      </c>
      <c r="E84" t="s">
        <v>103</v>
      </c>
      <c r="J84" s="28">
        <f t="shared" si="12"/>
        <v>82</v>
      </c>
      <c r="K84" t="str">
        <f t="shared" si="13"/>
        <v>Bartošová Veronika</v>
      </c>
      <c r="L84">
        <f t="shared" si="14"/>
        <v>2002</v>
      </c>
      <c r="M84" t="str">
        <f t="shared" si="15"/>
        <v>SK Jesenioa</v>
      </c>
      <c r="N84" t="s">
        <v>104</v>
      </c>
    </row>
    <row r="85" spans="1:14" x14ac:dyDescent="0.35">
      <c r="A85">
        <v>83</v>
      </c>
      <c r="B85" t="s">
        <v>176</v>
      </c>
      <c r="C85" t="s">
        <v>177</v>
      </c>
      <c r="D85">
        <v>1988</v>
      </c>
      <c r="E85" t="s">
        <v>178</v>
      </c>
      <c r="J85" s="28">
        <f t="shared" si="12"/>
        <v>83</v>
      </c>
      <c r="K85" t="str">
        <f t="shared" si="13"/>
        <v>Sečkár Alois</v>
      </c>
      <c r="L85">
        <f t="shared" si="14"/>
        <v>1988</v>
      </c>
      <c r="M85" t="str">
        <f t="shared" si="15"/>
        <v>TJ Sokol Praha Krč</v>
      </c>
      <c r="N85" t="s">
        <v>16</v>
      </c>
    </row>
    <row r="86" spans="1:14" x14ac:dyDescent="0.35">
      <c r="A86">
        <v>85</v>
      </c>
      <c r="B86" t="s">
        <v>92</v>
      </c>
      <c r="C86" t="s">
        <v>93</v>
      </c>
      <c r="D86">
        <v>1958</v>
      </c>
      <c r="E86" t="s">
        <v>94</v>
      </c>
      <c r="J86" s="28">
        <f t="shared" si="12"/>
        <v>85</v>
      </c>
      <c r="K86" t="str">
        <f t="shared" si="13"/>
        <v>Vitásek Josef</v>
      </c>
      <c r="L86">
        <f t="shared" si="14"/>
        <v>1958</v>
      </c>
      <c r="M86" t="str">
        <f t="shared" si="15"/>
        <v>Buková</v>
      </c>
      <c r="N86" t="s">
        <v>16</v>
      </c>
    </row>
    <row r="87" spans="1:14" x14ac:dyDescent="0.35">
      <c r="A87">
        <v>86</v>
      </c>
      <c r="B87" t="s">
        <v>197</v>
      </c>
      <c r="C87" t="s">
        <v>40</v>
      </c>
      <c r="D87">
        <v>1959</v>
      </c>
      <c r="E87" t="s">
        <v>196</v>
      </c>
      <c r="J87" s="28">
        <f t="shared" si="12"/>
        <v>86</v>
      </c>
      <c r="K87" t="str">
        <f t="shared" si="13"/>
        <v>Kratochvíl Miroslav</v>
      </c>
      <c r="L87">
        <f t="shared" si="14"/>
        <v>1959</v>
      </c>
      <c r="M87" t="str">
        <f t="shared" si="15"/>
        <v>Sokol Hlubočepy</v>
      </c>
      <c r="N87" t="s">
        <v>16</v>
      </c>
    </row>
    <row r="88" spans="1:14" x14ac:dyDescent="0.35">
      <c r="A88">
        <v>87</v>
      </c>
      <c r="B88" t="s">
        <v>195</v>
      </c>
      <c r="C88" t="s">
        <v>128</v>
      </c>
      <c r="D88">
        <v>1987</v>
      </c>
      <c r="E88" t="s">
        <v>196</v>
      </c>
      <c r="J88" s="28">
        <f t="shared" si="12"/>
        <v>87</v>
      </c>
      <c r="K88" t="str">
        <f t="shared" si="13"/>
        <v>Kratochvílová Iva</v>
      </c>
      <c r="L88">
        <f t="shared" si="14"/>
        <v>1987</v>
      </c>
      <c r="M88" t="str">
        <f t="shared" si="15"/>
        <v>Sokol Hlubočepy</v>
      </c>
      <c r="N88" t="s">
        <v>104</v>
      </c>
    </row>
    <row r="89" spans="1:14" x14ac:dyDescent="0.35">
      <c r="A89">
        <v>88</v>
      </c>
      <c r="B89" t="s">
        <v>268</v>
      </c>
      <c r="C89" t="s">
        <v>289</v>
      </c>
      <c r="D89">
        <v>1945</v>
      </c>
      <c r="E89" t="s">
        <v>290</v>
      </c>
      <c r="J89" s="28">
        <f t="shared" si="12"/>
        <v>88</v>
      </c>
      <c r="K89" t="str">
        <f t="shared" si="13"/>
        <v>Čech Karel</v>
      </c>
      <c r="L89">
        <f t="shared" si="14"/>
        <v>1945</v>
      </c>
      <c r="M89" t="str">
        <f t="shared" si="15"/>
        <v>KAK Paha</v>
      </c>
      <c r="N89" t="s">
        <v>16</v>
      </c>
    </row>
    <row r="90" spans="1:14" x14ac:dyDescent="0.35">
      <c r="A90">
        <v>89</v>
      </c>
      <c r="B90" t="s">
        <v>275</v>
      </c>
      <c r="C90" t="s">
        <v>276</v>
      </c>
      <c r="D90">
        <v>1962</v>
      </c>
      <c r="J90" s="28">
        <f t="shared" si="12"/>
        <v>89</v>
      </c>
      <c r="K90" t="str">
        <f t="shared" si="13"/>
        <v>Brožová Milena</v>
      </c>
      <c r="L90">
        <f t="shared" si="14"/>
        <v>1962</v>
      </c>
      <c r="M90">
        <f t="shared" si="15"/>
        <v>0</v>
      </c>
      <c r="N90" t="s">
        <v>104</v>
      </c>
    </row>
    <row r="91" spans="1:14" x14ac:dyDescent="0.35">
      <c r="A91">
        <v>90</v>
      </c>
      <c r="B91" t="s">
        <v>136</v>
      </c>
      <c r="C91" t="s">
        <v>137</v>
      </c>
      <c r="D91">
        <v>2002</v>
      </c>
      <c r="E91" t="s">
        <v>138</v>
      </c>
      <c r="J91" s="28">
        <f t="shared" si="12"/>
        <v>90</v>
      </c>
      <c r="K91" t="str">
        <f t="shared" si="13"/>
        <v>Chalopková Hana</v>
      </c>
      <c r="L91">
        <f t="shared" si="14"/>
        <v>2002</v>
      </c>
      <c r="M91" t="str">
        <f t="shared" si="15"/>
        <v>SILVINI</v>
      </c>
      <c r="N91" t="s">
        <v>104</v>
      </c>
    </row>
    <row r="92" spans="1:14" x14ac:dyDescent="0.35">
      <c r="A92">
        <v>91</v>
      </c>
      <c r="B92" t="s">
        <v>139</v>
      </c>
      <c r="C92" t="s">
        <v>85</v>
      </c>
      <c r="D92">
        <v>1987</v>
      </c>
      <c r="E92" t="s">
        <v>140</v>
      </c>
      <c r="J92" s="28">
        <f t="shared" si="12"/>
        <v>91</v>
      </c>
      <c r="K92" t="str">
        <f t="shared" si="13"/>
        <v>Flachs Michal</v>
      </c>
      <c r="L92">
        <f t="shared" si="14"/>
        <v>1987</v>
      </c>
      <c r="M92" t="str">
        <f t="shared" si="15"/>
        <v>Zličín</v>
      </c>
      <c r="N92" t="s">
        <v>16</v>
      </c>
    </row>
    <row r="93" spans="1:14" x14ac:dyDescent="0.35">
      <c r="A93">
        <v>92</v>
      </c>
      <c r="B93" t="s">
        <v>136</v>
      </c>
      <c r="C93" t="s">
        <v>235</v>
      </c>
      <c r="D93">
        <v>1971</v>
      </c>
      <c r="E93" t="s">
        <v>138</v>
      </c>
      <c r="J93" s="28">
        <f t="shared" si="12"/>
        <v>92</v>
      </c>
      <c r="K93" t="str">
        <f t="shared" si="13"/>
        <v>Chalopková Dana</v>
      </c>
      <c r="L93">
        <f t="shared" si="14"/>
        <v>1971</v>
      </c>
      <c r="M93" t="str">
        <f t="shared" si="15"/>
        <v>SILVINI</v>
      </c>
      <c r="N93" t="s">
        <v>104</v>
      </c>
    </row>
    <row r="94" spans="1:14" x14ac:dyDescent="0.35">
      <c r="A94">
        <v>94</v>
      </c>
      <c r="B94" t="s">
        <v>267</v>
      </c>
      <c r="C94" t="s">
        <v>76</v>
      </c>
      <c r="D94">
        <v>1963</v>
      </c>
      <c r="E94" t="s">
        <v>100</v>
      </c>
      <c r="J94" s="28">
        <f t="shared" si="12"/>
        <v>94</v>
      </c>
      <c r="K94" t="str">
        <f t="shared" si="13"/>
        <v>Ledvina Tomáš</v>
      </c>
      <c r="L94">
        <f t="shared" si="14"/>
        <v>1963</v>
      </c>
      <c r="M94" t="str">
        <f t="shared" si="15"/>
        <v>Bonbon Praha</v>
      </c>
      <c r="N94" t="s">
        <v>16</v>
      </c>
    </row>
    <row r="95" spans="1:14" x14ac:dyDescent="0.35">
      <c r="A95">
        <v>95</v>
      </c>
      <c r="B95" t="s">
        <v>186</v>
      </c>
      <c r="C95" t="s">
        <v>287</v>
      </c>
      <c r="D95">
        <v>1975</v>
      </c>
      <c r="E95" t="s">
        <v>187</v>
      </c>
      <c r="J95" s="28">
        <f t="shared" si="12"/>
        <v>95</v>
      </c>
      <c r="K95" t="str">
        <f t="shared" si="13"/>
        <v>Vačkářová Andrea</v>
      </c>
      <c r="L95">
        <f t="shared" si="14"/>
        <v>1975</v>
      </c>
      <c r="M95" t="str">
        <f t="shared" si="15"/>
        <v>Štěchovice</v>
      </c>
      <c r="N95" t="s">
        <v>104</v>
      </c>
    </row>
    <row r="96" spans="1:14" x14ac:dyDescent="0.35">
      <c r="A96">
        <v>96</v>
      </c>
      <c r="B96" t="s">
        <v>186</v>
      </c>
      <c r="C96" t="s">
        <v>14</v>
      </c>
      <c r="D96">
        <v>2007</v>
      </c>
      <c r="E96" t="s">
        <v>187</v>
      </c>
      <c r="J96" s="28">
        <f t="shared" si="12"/>
        <v>96</v>
      </c>
      <c r="K96" t="str">
        <f t="shared" si="13"/>
        <v>Vačkářová Jan</v>
      </c>
      <c r="L96">
        <f t="shared" si="14"/>
        <v>2007</v>
      </c>
      <c r="M96" t="str">
        <f t="shared" si="15"/>
        <v>Štěchovice</v>
      </c>
      <c r="N96" t="s">
        <v>16</v>
      </c>
    </row>
    <row r="97" spans="1:14" x14ac:dyDescent="0.35">
      <c r="A97">
        <v>97</v>
      </c>
      <c r="B97" t="s">
        <v>72</v>
      </c>
      <c r="C97" t="s">
        <v>73</v>
      </c>
      <c r="D97">
        <v>1985</v>
      </c>
      <c r="E97" t="s">
        <v>74</v>
      </c>
      <c r="J97" s="28">
        <f t="shared" si="12"/>
        <v>97</v>
      </c>
      <c r="K97" t="str">
        <f t="shared" si="13"/>
        <v>Šikola pavel</v>
      </c>
      <c r="L97">
        <f t="shared" si="14"/>
        <v>1985</v>
      </c>
      <c r="M97" t="str">
        <f t="shared" si="15"/>
        <v>Česká Lípa</v>
      </c>
      <c r="N97" t="s">
        <v>16</v>
      </c>
    </row>
    <row r="98" spans="1:14" x14ac:dyDescent="0.35">
      <c r="A98">
        <v>98</v>
      </c>
      <c r="B98" t="s">
        <v>96</v>
      </c>
      <c r="C98" t="s">
        <v>35</v>
      </c>
      <c r="D98">
        <v>1985</v>
      </c>
      <c r="E98" t="s">
        <v>97</v>
      </c>
      <c r="J98" s="28">
        <f t="shared" si="12"/>
        <v>98</v>
      </c>
      <c r="K98" t="str">
        <f t="shared" si="13"/>
        <v>Štandera Martin</v>
      </c>
      <c r="L98">
        <f t="shared" si="14"/>
        <v>1985</v>
      </c>
      <c r="M98" t="str">
        <f t="shared" si="15"/>
        <v>Praha</v>
      </c>
      <c r="N98" t="s">
        <v>16</v>
      </c>
    </row>
    <row r="99" spans="1:14" x14ac:dyDescent="0.35">
      <c r="A99">
        <v>99</v>
      </c>
      <c r="B99" t="s">
        <v>154</v>
      </c>
      <c r="C99" t="s">
        <v>155</v>
      </c>
      <c r="D99">
        <v>1980</v>
      </c>
      <c r="E99" t="s">
        <v>81</v>
      </c>
      <c r="J99" s="28">
        <f t="shared" si="12"/>
        <v>99</v>
      </c>
      <c r="K99" t="str">
        <f t="shared" si="13"/>
        <v>Hromádka Ondřej</v>
      </c>
      <c r="L99">
        <f t="shared" si="14"/>
        <v>1980</v>
      </c>
      <c r="M99" t="str">
        <f t="shared" si="15"/>
        <v>Laco Team</v>
      </c>
      <c r="N99" t="s">
        <v>16</v>
      </c>
    </row>
    <row r="100" spans="1:14" x14ac:dyDescent="0.35">
      <c r="A100">
        <v>100</v>
      </c>
      <c r="B100" t="s">
        <v>30</v>
      </c>
      <c r="C100" t="s">
        <v>260</v>
      </c>
      <c r="D100">
        <v>1944</v>
      </c>
      <c r="E100" t="s">
        <v>261</v>
      </c>
      <c r="J100" s="28">
        <f t="shared" si="12"/>
        <v>100</v>
      </c>
      <c r="K100" t="str">
        <f t="shared" si="13"/>
        <v>Šimon Miloš</v>
      </c>
      <c r="L100">
        <f t="shared" si="14"/>
        <v>1944</v>
      </c>
      <c r="M100" t="str">
        <f t="shared" si="15"/>
        <v>PSK Union Praha</v>
      </c>
      <c r="N100" t="s">
        <v>16</v>
      </c>
    </row>
    <row r="101" spans="1:14" x14ac:dyDescent="0.35">
      <c r="A101">
        <v>101</v>
      </c>
      <c r="B101" t="s">
        <v>146</v>
      </c>
      <c r="C101" t="s">
        <v>76</v>
      </c>
      <c r="D101">
        <v>1976</v>
      </c>
      <c r="E101" t="s">
        <v>147</v>
      </c>
      <c r="J101" s="28">
        <f t="shared" si="12"/>
        <v>101</v>
      </c>
      <c r="K101" t="str">
        <f t="shared" si="13"/>
        <v>Hruška Tomáš</v>
      </c>
      <c r="L101">
        <f t="shared" si="14"/>
        <v>1976</v>
      </c>
      <c r="M101" t="str">
        <f t="shared" si="15"/>
        <v>Kbelští sokoli</v>
      </c>
      <c r="N101" t="s">
        <v>16</v>
      </c>
    </row>
    <row r="102" spans="1:14" x14ac:dyDescent="0.35">
      <c r="A102">
        <v>102</v>
      </c>
      <c r="B102" t="s">
        <v>13</v>
      </c>
      <c r="C102" t="s">
        <v>14</v>
      </c>
      <c r="D102">
        <v>1984</v>
      </c>
      <c r="E102" t="s">
        <v>15</v>
      </c>
      <c r="J102" s="28">
        <f t="shared" si="12"/>
        <v>102</v>
      </c>
      <c r="K102" t="str">
        <f t="shared" si="13"/>
        <v>Procházka Jan</v>
      </c>
      <c r="L102">
        <f t="shared" si="14"/>
        <v>1984</v>
      </c>
      <c r="M102" t="str">
        <f t="shared" si="15"/>
        <v>INOV8 TEAM</v>
      </c>
      <c r="N102" t="s">
        <v>16</v>
      </c>
    </row>
    <row r="103" spans="1:14" x14ac:dyDescent="0.35">
      <c r="A103">
        <v>103</v>
      </c>
      <c r="B103" t="s">
        <v>51</v>
      </c>
      <c r="C103" t="s">
        <v>52</v>
      </c>
      <c r="D103">
        <v>1972</v>
      </c>
      <c r="E103" t="s">
        <v>53</v>
      </c>
      <c r="J103" s="28">
        <f t="shared" si="12"/>
        <v>103</v>
      </c>
      <c r="K103" t="str">
        <f t="shared" si="13"/>
        <v>Klvaň Norbert</v>
      </c>
      <c r="L103">
        <f t="shared" si="14"/>
        <v>1972</v>
      </c>
      <c r="M103" t="str">
        <f t="shared" si="15"/>
        <v>Sokol Kolín</v>
      </c>
      <c r="N103" t="s">
        <v>16</v>
      </c>
    </row>
    <row r="104" spans="1:14" x14ac:dyDescent="0.35">
      <c r="A104">
        <v>104</v>
      </c>
      <c r="B104" t="s">
        <v>141</v>
      </c>
      <c r="C104" t="s">
        <v>142</v>
      </c>
      <c r="D104">
        <v>1966</v>
      </c>
      <c r="E104" t="s">
        <v>143</v>
      </c>
      <c r="J104" s="28">
        <f t="shared" si="12"/>
        <v>104</v>
      </c>
      <c r="K104" t="str">
        <f t="shared" si="13"/>
        <v>Kotěra Ladislav</v>
      </c>
      <c r="L104">
        <f t="shared" si="14"/>
        <v>1966</v>
      </c>
      <c r="M104" t="str">
        <f t="shared" si="15"/>
        <v>SC Zmaštěný Stroje</v>
      </c>
      <c r="N104" t="s">
        <v>16</v>
      </c>
    </row>
    <row r="105" spans="1:14" x14ac:dyDescent="0.35">
      <c r="A105">
        <v>105</v>
      </c>
      <c r="B105" t="s">
        <v>198</v>
      </c>
      <c r="C105" t="s">
        <v>199</v>
      </c>
      <c r="D105">
        <v>1962</v>
      </c>
      <c r="E105" t="s">
        <v>100</v>
      </c>
      <c r="J105" s="28">
        <f t="shared" si="12"/>
        <v>105</v>
      </c>
      <c r="K105" t="str">
        <f t="shared" si="13"/>
        <v>Samiak Stanislav</v>
      </c>
      <c r="L105">
        <f t="shared" si="14"/>
        <v>1962</v>
      </c>
      <c r="M105" t="str">
        <f t="shared" si="15"/>
        <v>Bonbon Praha</v>
      </c>
      <c r="N105" t="s">
        <v>16</v>
      </c>
    </row>
    <row r="106" spans="1:14" x14ac:dyDescent="0.35">
      <c r="A106">
        <v>106</v>
      </c>
      <c r="B106" t="s">
        <v>113</v>
      </c>
      <c r="C106" t="s">
        <v>49</v>
      </c>
      <c r="D106">
        <v>1985</v>
      </c>
      <c r="E106" t="s">
        <v>114</v>
      </c>
      <c r="J106" s="28">
        <f t="shared" si="12"/>
        <v>106</v>
      </c>
      <c r="K106" t="str">
        <f t="shared" si="13"/>
        <v>Fišer Jiří</v>
      </c>
      <c r="L106">
        <f t="shared" si="14"/>
        <v>1985</v>
      </c>
      <c r="M106" t="str">
        <f t="shared" si="15"/>
        <v>Slavia Praha</v>
      </c>
      <c r="N106" t="s">
        <v>16</v>
      </c>
    </row>
    <row r="107" spans="1:14" x14ac:dyDescent="0.35">
      <c r="A107">
        <v>107</v>
      </c>
      <c r="B107" t="s">
        <v>108</v>
      </c>
      <c r="C107" t="s">
        <v>109</v>
      </c>
      <c r="D107">
        <v>1957</v>
      </c>
      <c r="E107" t="s">
        <v>110</v>
      </c>
      <c r="J107" s="28">
        <f t="shared" si="12"/>
        <v>107</v>
      </c>
      <c r="K107" t="str">
        <f t="shared" si="13"/>
        <v>Minchev Ivan</v>
      </c>
      <c r="L107">
        <f t="shared" si="14"/>
        <v>1957</v>
      </c>
      <c r="M107" t="str">
        <f t="shared" si="15"/>
        <v>JUST/Praha</v>
      </c>
      <c r="N107" t="s">
        <v>16</v>
      </c>
    </row>
    <row r="108" spans="1:14" x14ac:dyDescent="0.35">
      <c r="A108">
        <v>108</v>
      </c>
      <c r="B108" t="s">
        <v>84</v>
      </c>
      <c r="C108" t="s">
        <v>85</v>
      </c>
      <c r="D108">
        <v>1963</v>
      </c>
      <c r="E108" t="s">
        <v>86</v>
      </c>
      <c r="J108" s="28">
        <f t="shared" si="12"/>
        <v>108</v>
      </c>
      <c r="K108" t="str">
        <f t="shared" si="13"/>
        <v>Živný Michal</v>
      </c>
      <c r="L108">
        <f t="shared" si="14"/>
        <v>1963</v>
      </c>
      <c r="M108" t="str">
        <f t="shared" si="15"/>
        <v>Stromovka</v>
      </c>
      <c r="N108" t="s">
        <v>16</v>
      </c>
    </row>
    <row r="109" spans="1:14" x14ac:dyDescent="0.35">
      <c r="A109">
        <v>109</v>
      </c>
      <c r="B109" t="s">
        <v>21</v>
      </c>
      <c r="C109" t="s">
        <v>22</v>
      </c>
      <c r="D109">
        <v>1988</v>
      </c>
      <c r="E109" t="s">
        <v>23</v>
      </c>
      <c r="J109" s="28">
        <f t="shared" si="12"/>
        <v>109</v>
      </c>
      <c r="K109" t="str">
        <f t="shared" si="13"/>
        <v>Polášek Jan Ferdinand</v>
      </c>
      <c r="L109">
        <f t="shared" si="14"/>
        <v>1988</v>
      </c>
      <c r="M109" t="str">
        <f t="shared" si="15"/>
        <v>MFF UK</v>
      </c>
      <c r="N109" t="s">
        <v>16</v>
      </c>
    </row>
    <row r="110" spans="1:14" x14ac:dyDescent="0.35">
      <c r="A110">
        <v>110</v>
      </c>
      <c r="B110" t="s">
        <v>284</v>
      </c>
      <c r="C110" t="s">
        <v>93</v>
      </c>
      <c r="D110">
        <v>1969</v>
      </c>
      <c r="E110" t="s">
        <v>25</v>
      </c>
      <c r="J110" s="28">
        <f t="shared" si="12"/>
        <v>110</v>
      </c>
      <c r="K110" t="str">
        <f t="shared" si="13"/>
        <v>Leitner Josef</v>
      </c>
      <c r="L110">
        <f t="shared" si="14"/>
        <v>1969</v>
      </c>
      <c r="M110" t="str">
        <f t="shared" si="15"/>
        <v>Příbram</v>
      </c>
      <c r="N110" t="s">
        <v>16</v>
      </c>
    </row>
    <row r="111" spans="1:14" x14ac:dyDescent="0.35">
      <c r="A111">
        <v>111</v>
      </c>
      <c r="B111" t="s">
        <v>144</v>
      </c>
      <c r="C111" t="s">
        <v>19</v>
      </c>
      <c r="D111">
        <v>1965</v>
      </c>
      <c r="E111" t="s">
        <v>145</v>
      </c>
      <c r="J111" s="28">
        <f t="shared" si="12"/>
        <v>111</v>
      </c>
      <c r="K111" t="str">
        <f t="shared" si="13"/>
        <v>Schovánek Petr</v>
      </c>
      <c r="L111">
        <f t="shared" si="14"/>
        <v>1965</v>
      </c>
      <c r="M111" t="str">
        <f t="shared" si="15"/>
        <v>Krčský les C</v>
      </c>
      <c r="N111" t="s">
        <v>16</v>
      </c>
    </row>
    <row r="112" spans="1:14" x14ac:dyDescent="0.35">
      <c r="A112">
        <v>112</v>
      </c>
      <c r="B112" t="s">
        <v>67</v>
      </c>
      <c r="C112" t="s">
        <v>19</v>
      </c>
      <c r="D112">
        <v>1985</v>
      </c>
      <c r="E112" t="s">
        <v>68</v>
      </c>
      <c r="J112" s="28">
        <f t="shared" si="12"/>
        <v>112</v>
      </c>
      <c r="K112" t="str">
        <f t="shared" si="13"/>
        <v>Eliáš Petr</v>
      </c>
      <c r="L112">
        <f t="shared" si="14"/>
        <v>1985</v>
      </c>
      <c r="M112" t="str">
        <f t="shared" si="15"/>
        <v>Úřad MČ Praha 12</v>
      </c>
      <c r="N112" t="s">
        <v>16</v>
      </c>
    </row>
    <row r="113" spans="1:14" x14ac:dyDescent="0.35">
      <c r="A113">
        <v>113</v>
      </c>
      <c r="B113" t="s">
        <v>87</v>
      </c>
      <c r="C113" t="s">
        <v>88</v>
      </c>
      <c r="D113">
        <v>1984</v>
      </c>
      <c r="E113" t="s">
        <v>89</v>
      </c>
      <c r="J113" s="28">
        <f t="shared" si="12"/>
        <v>113</v>
      </c>
      <c r="K113" t="str">
        <f t="shared" si="13"/>
        <v>Svoboda Vojtěch</v>
      </c>
      <c r="L113">
        <f t="shared" si="14"/>
        <v>1984</v>
      </c>
      <c r="M113" t="str">
        <f t="shared" si="15"/>
        <v>Modřany</v>
      </c>
      <c r="N113" t="s">
        <v>16</v>
      </c>
    </row>
    <row r="114" spans="1:14" x14ac:dyDescent="0.35">
      <c r="A114">
        <v>114</v>
      </c>
      <c r="B114" t="s">
        <v>37</v>
      </c>
      <c r="C114" t="s">
        <v>19</v>
      </c>
      <c r="D114">
        <v>1981</v>
      </c>
      <c r="E114" t="s">
        <v>38</v>
      </c>
      <c r="J114" s="28">
        <f t="shared" si="12"/>
        <v>114</v>
      </c>
      <c r="K114" t="str">
        <f t="shared" si="13"/>
        <v>Marhoun Petr</v>
      </c>
      <c r="L114">
        <f t="shared" si="14"/>
        <v>1981</v>
      </c>
      <c r="M114" t="str">
        <f t="shared" si="15"/>
        <v>VSK MFF UK</v>
      </c>
      <c r="N114" t="s">
        <v>16</v>
      </c>
    </row>
    <row r="115" spans="1:14" x14ac:dyDescent="0.35">
      <c r="A115">
        <v>115</v>
      </c>
      <c r="B115" t="s">
        <v>262</v>
      </c>
      <c r="C115" t="s">
        <v>263</v>
      </c>
      <c r="D115">
        <v>1965</v>
      </c>
      <c r="E115" t="s">
        <v>264</v>
      </c>
      <c r="J115" s="28">
        <f t="shared" si="12"/>
        <v>115</v>
      </c>
      <c r="K115" t="str">
        <f t="shared" si="13"/>
        <v>Truhlářová Elena</v>
      </c>
      <c r="L115">
        <f t="shared" si="14"/>
        <v>1965</v>
      </c>
      <c r="M115" t="str">
        <f t="shared" si="15"/>
        <v>Sokol Kobylisy</v>
      </c>
      <c r="N115" t="s">
        <v>104</v>
      </c>
    </row>
    <row r="116" spans="1:14" x14ac:dyDescent="0.35">
      <c r="A116">
        <v>116</v>
      </c>
      <c r="B116" t="s">
        <v>82</v>
      </c>
      <c r="C116" t="s">
        <v>49</v>
      </c>
      <c r="D116">
        <v>1982</v>
      </c>
      <c r="E116" t="s">
        <v>83</v>
      </c>
      <c r="J116" s="28">
        <f t="shared" si="12"/>
        <v>116</v>
      </c>
      <c r="K116" t="str">
        <f t="shared" si="13"/>
        <v>Bradáč Jiří</v>
      </c>
      <c r="L116">
        <f t="shared" si="14"/>
        <v>1982</v>
      </c>
      <c r="M116" t="str">
        <f t="shared" si="15"/>
        <v>SABZO</v>
      </c>
      <c r="N116" t="s">
        <v>16</v>
      </c>
    </row>
    <row r="117" spans="1:14" x14ac:dyDescent="0.35">
      <c r="A117">
        <v>117</v>
      </c>
      <c r="B117" t="s">
        <v>131</v>
      </c>
      <c r="C117" t="s">
        <v>132</v>
      </c>
      <c r="D117">
        <v>1967</v>
      </c>
      <c r="E117" t="s">
        <v>133</v>
      </c>
      <c r="J117" s="28">
        <f t="shared" si="12"/>
        <v>117</v>
      </c>
      <c r="K117" t="str">
        <f t="shared" si="13"/>
        <v>Petrouš Ivo</v>
      </c>
      <c r="L117">
        <f t="shared" si="14"/>
        <v>1967</v>
      </c>
      <c r="M117" t="str">
        <f t="shared" si="15"/>
        <v>Praha 7</v>
      </c>
      <c r="N117" t="s">
        <v>16</v>
      </c>
    </row>
    <row r="118" spans="1:14" x14ac:dyDescent="0.35">
      <c r="A118">
        <v>118</v>
      </c>
      <c r="B118" t="s">
        <v>27</v>
      </c>
      <c r="C118" t="s">
        <v>14</v>
      </c>
      <c r="D118">
        <v>1986</v>
      </c>
      <c r="E118" t="s">
        <v>28</v>
      </c>
      <c r="J118" s="28">
        <f t="shared" si="12"/>
        <v>118</v>
      </c>
      <c r="K118" t="str">
        <f t="shared" si="13"/>
        <v>Flašar Jan</v>
      </c>
      <c r="L118">
        <f t="shared" si="14"/>
        <v>1986</v>
      </c>
      <c r="M118" t="str">
        <f t="shared" si="15"/>
        <v>SK 4 Dvory</v>
      </c>
      <c r="N118" t="s">
        <v>16</v>
      </c>
    </row>
    <row r="119" spans="1:14" x14ac:dyDescent="0.35">
      <c r="A119">
        <v>119</v>
      </c>
      <c r="B119" t="s">
        <v>221</v>
      </c>
      <c r="C119" t="s">
        <v>222</v>
      </c>
      <c r="D119">
        <v>1990</v>
      </c>
      <c r="E119" t="s">
        <v>223</v>
      </c>
      <c r="J119" s="28">
        <f t="shared" si="12"/>
        <v>119</v>
      </c>
      <c r="K119" t="str">
        <f t="shared" si="13"/>
        <v>Bialožitová Tereza</v>
      </c>
      <c r="L119">
        <f t="shared" si="14"/>
        <v>1990</v>
      </c>
      <c r="M119" t="str">
        <f t="shared" si="15"/>
        <v>Maj Day</v>
      </c>
      <c r="N119" t="s">
        <v>104</v>
      </c>
    </row>
    <row r="120" spans="1:14" x14ac:dyDescent="0.35">
      <c r="A120">
        <v>120</v>
      </c>
      <c r="B120" t="s">
        <v>24</v>
      </c>
      <c r="C120" t="s">
        <v>14</v>
      </c>
      <c r="D120">
        <v>1979</v>
      </c>
      <c r="E120" t="s">
        <v>25</v>
      </c>
      <c r="J120" s="28">
        <f t="shared" si="12"/>
        <v>120</v>
      </c>
      <c r="K120" t="str">
        <f t="shared" si="13"/>
        <v>Hostička Jan</v>
      </c>
      <c r="L120">
        <f t="shared" si="14"/>
        <v>1979</v>
      </c>
      <c r="M120" t="str">
        <f t="shared" si="15"/>
        <v>Příbram</v>
      </c>
      <c r="N120" t="s">
        <v>16</v>
      </c>
    </row>
    <row r="121" spans="1:14" x14ac:dyDescent="0.35">
      <c r="A121">
        <v>121</v>
      </c>
      <c r="B121" t="s">
        <v>48</v>
      </c>
      <c r="C121" t="s">
        <v>49</v>
      </c>
      <c r="D121">
        <v>1996</v>
      </c>
      <c r="E121" t="s">
        <v>50</v>
      </c>
      <c r="J121" s="28">
        <f t="shared" si="12"/>
        <v>121</v>
      </c>
      <c r="K121" t="str">
        <f t="shared" si="13"/>
        <v>Moravec Jiří</v>
      </c>
      <c r="L121">
        <f t="shared" si="14"/>
        <v>1996</v>
      </c>
      <c r="M121" t="str">
        <f t="shared" si="15"/>
        <v>JM Team Letohrad</v>
      </c>
      <c r="N121" t="s">
        <v>16</v>
      </c>
    </row>
    <row r="122" spans="1:14" x14ac:dyDescent="0.35">
      <c r="A122">
        <v>122</v>
      </c>
      <c r="B122" t="s">
        <v>42</v>
      </c>
      <c r="C122" t="s">
        <v>35</v>
      </c>
      <c r="D122">
        <v>1975</v>
      </c>
      <c r="E122" t="s">
        <v>43</v>
      </c>
      <c r="J122" s="28">
        <f t="shared" si="12"/>
        <v>122</v>
      </c>
      <c r="K122" t="str">
        <f t="shared" si="13"/>
        <v>Maleček Martin</v>
      </c>
      <c r="L122">
        <f t="shared" si="14"/>
        <v>1975</v>
      </c>
      <c r="M122" t="str">
        <f t="shared" si="15"/>
        <v>Žižkovští Tygři</v>
      </c>
      <c r="N122" t="s">
        <v>16</v>
      </c>
    </row>
    <row r="123" spans="1:14" x14ac:dyDescent="0.35">
      <c r="A123">
        <v>123</v>
      </c>
      <c r="B123" t="s">
        <v>241</v>
      </c>
      <c r="C123" t="s">
        <v>49</v>
      </c>
      <c r="D123">
        <v>1957</v>
      </c>
      <c r="E123" t="s">
        <v>83</v>
      </c>
      <c r="J123" s="28">
        <f t="shared" si="12"/>
        <v>123</v>
      </c>
      <c r="K123" t="str">
        <f t="shared" si="13"/>
        <v>Šnajberk Jiří</v>
      </c>
      <c r="L123">
        <f t="shared" si="14"/>
        <v>1957</v>
      </c>
      <c r="M123" t="str">
        <f t="shared" si="15"/>
        <v>SABZO</v>
      </c>
      <c r="N123" t="s">
        <v>16</v>
      </c>
    </row>
    <row r="124" spans="1:14" x14ac:dyDescent="0.35">
      <c r="A124">
        <v>124</v>
      </c>
      <c r="B124" t="s">
        <v>29</v>
      </c>
      <c r="C124" t="s">
        <v>30</v>
      </c>
      <c r="D124">
        <v>1994</v>
      </c>
      <c r="E124" t="s">
        <v>31</v>
      </c>
      <c r="J124" s="28">
        <f t="shared" si="12"/>
        <v>124</v>
      </c>
      <c r="K124" t="str">
        <f t="shared" si="13"/>
        <v>Beránek Šimon</v>
      </c>
      <c r="L124">
        <f t="shared" si="14"/>
        <v>1994</v>
      </c>
      <c r="M124" t="str">
        <f t="shared" si="15"/>
        <v>Praha Koloděje</v>
      </c>
      <c r="N124" t="s">
        <v>16</v>
      </c>
    </row>
    <row r="125" spans="1:14" x14ac:dyDescent="0.35">
      <c r="A125">
        <v>125</v>
      </c>
      <c r="B125" t="s">
        <v>39</v>
      </c>
      <c r="C125" t="s">
        <v>40</v>
      </c>
      <c r="D125">
        <v>1981</v>
      </c>
      <c r="E125" t="s">
        <v>41</v>
      </c>
      <c r="J125" s="28">
        <f t="shared" si="12"/>
        <v>125</v>
      </c>
      <c r="K125" t="str">
        <f t="shared" si="13"/>
        <v>Kovář Miroslav</v>
      </c>
      <c r="L125">
        <f t="shared" si="14"/>
        <v>1981</v>
      </c>
      <c r="M125" t="str">
        <f t="shared" si="15"/>
        <v>SC Jičín</v>
      </c>
      <c r="N125" t="s">
        <v>16</v>
      </c>
    </row>
    <row r="126" spans="1:14" x14ac:dyDescent="0.35">
      <c r="A126">
        <v>126</v>
      </c>
      <c r="B126" t="s">
        <v>78</v>
      </c>
      <c r="C126" t="s">
        <v>35</v>
      </c>
      <c r="D126">
        <v>1979</v>
      </c>
      <c r="E126" t="s">
        <v>79</v>
      </c>
      <c r="J126" s="28">
        <f t="shared" si="12"/>
        <v>126</v>
      </c>
      <c r="K126" t="str">
        <f t="shared" si="13"/>
        <v>Kolhavý Martin</v>
      </c>
      <c r="L126">
        <f t="shared" si="14"/>
        <v>1979</v>
      </c>
      <c r="M126" t="str">
        <f t="shared" si="15"/>
        <v>Chodov</v>
      </c>
      <c r="N126" t="s">
        <v>16</v>
      </c>
    </row>
  </sheetData>
  <sortState xmlns:xlrd2="http://schemas.microsoft.com/office/spreadsheetml/2017/richdata2" ref="A3:M68">
    <sortCondition ref="B3"/>
  </sortState>
  <mergeCells count="1">
    <mergeCell ref="A1:H1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3">
    <tabColor rgb="FFFFFF00"/>
  </sheetPr>
  <dimension ref="A1:E115"/>
  <sheetViews>
    <sheetView workbookViewId="0">
      <pane ySplit="1" topLeftCell="A39" activePane="bottomLeft" state="frozen"/>
      <selection activeCell="B41" sqref="B41"/>
      <selection pane="bottomLeft" activeCell="A88" sqref="A88"/>
    </sheetView>
  </sheetViews>
  <sheetFormatPr defaultRowHeight="14.5" x14ac:dyDescent="0.35"/>
  <cols>
    <col min="2" max="2" width="16.54296875" bestFit="1" customWidth="1"/>
    <col min="3" max="3" width="11.7265625" customWidth="1"/>
  </cols>
  <sheetData>
    <row r="1" spans="1:5" x14ac:dyDescent="0.35">
      <c r="A1" t="s">
        <v>3</v>
      </c>
      <c r="B1" t="s">
        <v>328</v>
      </c>
      <c r="C1" t="s">
        <v>329</v>
      </c>
    </row>
    <row r="2" spans="1:5" x14ac:dyDescent="0.35">
      <c r="A2">
        <v>2020</v>
      </c>
      <c r="B2" t="s">
        <v>105</v>
      </c>
      <c r="C2" t="s">
        <v>47</v>
      </c>
      <c r="E2">
        <v>2</v>
      </c>
    </row>
    <row r="3" spans="1:5" x14ac:dyDescent="0.35">
      <c r="A3">
        <v>2019</v>
      </c>
      <c r="B3" t="s">
        <v>105</v>
      </c>
      <c r="C3" t="s">
        <v>47</v>
      </c>
    </row>
    <row r="4" spans="1:5" x14ac:dyDescent="0.35">
      <c r="A4">
        <v>2018</v>
      </c>
      <c r="B4" t="s">
        <v>105</v>
      </c>
      <c r="C4" t="s">
        <v>47</v>
      </c>
    </row>
    <row r="5" spans="1:5" x14ac:dyDescent="0.35">
      <c r="A5">
        <v>2017</v>
      </c>
      <c r="B5" t="s">
        <v>105</v>
      </c>
      <c r="C5" t="s">
        <v>47</v>
      </c>
    </row>
    <row r="6" spans="1:5" x14ac:dyDescent="0.35">
      <c r="A6">
        <v>2016</v>
      </c>
      <c r="B6" t="s">
        <v>105</v>
      </c>
      <c r="C6" t="s">
        <v>47</v>
      </c>
    </row>
    <row r="7" spans="1:5" x14ac:dyDescent="0.35">
      <c r="A7">
        <v>2015</v>
      </c>
      <c r="B7" t="s">
        <v>105</v>
      </c>
      <c r="C7" t="s">
        <v>47</v>
      </c>
    </row>
    <row r="8" spans="1:5" x14ac:dyDescent="0.35">
      <c r="A8">
        <v>2014</v>
      </c>
      <c r="B8" t="s">
        <v>105</v>
      </c>
      <c r="C8" t="s">
        <v>47</v>
      </c>
    </row>
    <row r="9" spans="1:5" x14ac:dyDescent="0.35">
      <c r="A9">
        <v>2013</v>
      </c>
      <c r="B9" t="s">
        <v>105</v>
      </c>
      <c r="C9" t="s">
        <v>47</v>
      </c>
    </row>
    <row r="10" spans="1:5" x14ac:dyDescent="0.35">
      <c r="A10">
        <v>2012</v>
      </c>
      <c r="B10" t="s">
        <v>105</v>
      </c>
      <c r="C10" t="s">
        <v>47</v>
      </c>
    </row>
    <row r="11" spans="1:5" x14ac:dyDescent="0.35">
      <c r="A11">
        <v>2011</v>
      </c>
      <c r="B11" t="s">
        <v>105</v>
      </c>
      <c r="C11" t="s">
        <v>47</v>
      </c>
    </row>
    <row r="12" spans="1:5" x14ac:dyDescent="0.35">
      <c r="A12">
        <v>2010</v>
      </c>
      <c r="B12" t="s">
        <v>105</v>
      </c>
      <c r="C12" t="s">
        <v>47</v>
      </c>
    </row>
    <row r="13" spans="1:5" x14ac:dyDescent="0.35">
      <c r="A13">
        <v>2009</v>
      </c>
      <c r="B13" t="s">
        <v>105</v>
      </c>
      <c r="C13" t="s">
        <v>47</v>
      </c>
    </row>
    <row r="14" spans="1:5" x14ac:dyDescent="0.35">
      <c r="A14">
        <v>2008</v>
      </c>
      <c r="B14" t="s">
        <v>105</v>
      </c>
      <c r="C14" t="s">
        <v>47</v>
      </c>
    </row>
    <row r="15" spans="1:5" x14ac:dyDescent="0.35">
      <c r="A15">
        <v>2007</v>
      </c>
      <c r="B15" t="s">
        <v>105</v>
      </c>
      <c r="C15" t="s">
        <v>47</v>
      </c>
    </row>
    <row r="16" spans="1:5" x14ac:dyDescent="0.35">
      <c r="A16">
        <v>2006</v>
      </c>
      <c r="B16" t="s">
        <v>105</v>
      </c>
      <c r="C16" t="s">
        <v>47</v>
      </c>
    </row>
    <row r="17" spans="1:3" x14ac:dyDescent="0.35">
      <c r="A17">
        <v>2005</v>
      </c>
      <c r="B17" t="s">
        <v>105</v>
      </c>
      <c r="C17" t="s">
        <v>47</v>
      </c>
    </row>
    <row r="18" spans="1:3" x14ac:dyDescent="0.35">
      <c r="A18">
        <v>2004</v>
      </c>
      <c r="B18" t="s">
        <v>105</v>
      </c>
      <c r="C18" t="s">
        <v>47</v>
      </c>
    </row>
    <row r="19" spans="1:3" x14ac:dyDescent="0.35">
      <c r="A19">
        <v>2003</v>
      </c>
      <c r="B19" t="s">
        <v>105</v>
      </c>
      <c r="C19" t="s">
        <v>47</v>
      </c>
    </row>
    <row r="20" spans="1:3" x14ac:dyDescent="0.35">
      <c r="A20">
        <v>2002</v>
      </c>
      <c r="B20" t="s">
        <v>105</v>
      </c>
      <c r="C20" t="s">
        <v>47</v>
      </c>
    </row>
    <row r="21" spans="1:3" x14ac:dyDescent="0.35">
      <c r="A21">
        <v>2001</v>
      </c>
      <c r="B21" t="s">
        <v>105</v>
      </c>
      <c r="C21" t="s">
        <v>47</v>
      </c>
    </row>
    <row r="22" spans="1:3" x14ac:dyDescent="0.35">
      <c r="A22">
        <v>2000</v>
      </c>
      <c r="B22" t="s">
        <v>130</v>
      </c>
      <c r="C22" t="s">
        <v>17</v>
      </c>
    </row>
    <row r="23" spans="1:3" x14ac:dyDescent="0.35">
      <c r="A23">
        <v>1999</v>
      </c>
      <c r="B23" t="s">
        <v>130</v>
      </c>
      <c r="C23" t="s">
        <v>17</v>
      </c>
    </row>
    <row r="24" spans="1:3" x14ac:dyDescent="0.35">
      <c r="A24">
        <v>1998</v>
      </c>
      <c r="B24" t="s">
        <v>130</v>
      </c>
      <c r="C24" t="s">
        <v>17</v>
      </c>
    </row>
    <row r="25" spans="1:3" x14ac:dyDescent="0.35">
      <c r="A25">
        <v>1997</v>
      </c>
      <c r="B25" t="s">
        <v>130</v>
      </c>
      <c r="C25" t="s">
        <v>17</v>
      </c>
    </row>
    <row r="26" spans="1:3" x14ac:dyDescent="0.35">
      <c r="A26">
        <v>1996</v>
      </c>
      <c r="B26" t="s">
        <v>130</v>
      </c>
      <c r="C26" t="s">
        <v>17</v>
      </c>
    </row>
    <row r="27" spans="1:3" x14ac:dyDescent="0.35">
      <c r="A27">
        <v>1995</v>
      </c>
      <c r="B27" t="s">
        <v>130</v>
      </c>
      <c r="C27" t="s">
        <v>17</v>
      </c>
    </row>
    <row r="28" spans="1:3" x14ac:dyDescent="0.35">
      <c r="A28">
        <v>1994</v>
      </c>
      <c r="B28" t="s">
        <v>130</v>
      </c>
      <c r="C28" t="s">
        <v>17</v>
      </c>
    </row>
    <row r="29" spans="1:3" x14ac:dyDescent="0.35">
      <c r="A29">
        <v>1993</v>
      </c>
      <c r="B29" t="s">
        <v>130</v>
      </c>
      <c r="C29" t="s">
        <v>17</v>
      </c>
    </row>
    <row r="30" spans="1:3" x14ac:dyDescent="0.35">
      <c r="A30">
        <v>1992</v>
      </c>
      <c r="B30" t="s">
        <v>130</v>
      </c>
      <c r="C30" t="s">
        <v>17</v>
      </c>
    </row>
    <row r="31" spans="1:3" x14ac:dyDescent="0.35">
      <c r="A31">
        <v>1991</v>
      </c>
      <c r="B31" t="s">
        <v>130</v>
      </c>
      <c r="C31" t="s">
        <v>17</v>
      </c>
    </row>
    <row r="32" spans="1:3" x14ac:dyDescent="0.35">
      <c r="A32">
        <v>1990</v>
      </c>
      <c r="B32" t="s">
        <v>130</v>
      </c>
      <c r="C32" t="s">
        <v>17</v>
      </c>
    </row>
    <row r="33" spans="1:3" x14ac:dyDescent="0.35">
      <c r="A33">
        <v>1989</v>
      </c>
      <c r="B33" t="s">
        <v>130</v>
      </c>
      <c r="C33" t="s">
        <v>17</v>
      </c>
    </row>
    <row r="34" spans="1:3" x14ac:dyDescent="0.35">
      <c r="A34">
        <v>1988</v>
      </c>
      <c r="B34" t="s">
        <v>130</v>
      </c>
      <c r="C34" t="s">
        <v>17</v>
      </c>
    </row>
    <row r="35" spans="1:3" x14ac:dyDescent="0.35">
      <c r="A35">
        <v>1987</v>
      </c>
      <c r="B35" t="s">
        <v>130</v>
      </c>
      <c r="C35" t="s">
        <v>17</v>
      </c>
    </row>
    <row r="36" spans="1:3" x14ac:dyDescent="0.35">
      <c r="A36">
        <v>1986</v>
      </c>
      <c r="B36" t="s">
        <v>130</v>
      </c>
      <c r="C36" t="s">
        <v>17</v>
      </c>
    </row>
    <row r="37" spans="1:3" x14ac:dyDescent="0.35">
      <c r="A37">
        <v>1985</v>
      </c>
      <c r="B37" t="s">
        <v>118</v>
      </c>
      <c r="C37" t="s">
        <v>17</v>
      </c>
    </row>
    <row r="38" spans="1:3" x14ac:dyDescent="0.35">
      <c r="A38">
        <v>1984</v>
      </c>
      <c r="B38" t="s">
        <v>118</v>
      </c>
      <c r="C38" t="s">
        <v>17</v>
      </c>
    </row>
    <row r="39" spans="1:3" x14ac:dyDescent="0.35">
      <c r="A39">
        <v>1983</v>
      </c>
      <c r="B39" t="s">
        <v>118</v>
      </c>
      <c r="C39" t="s">
        <v>17</v>
      </c>
    </row>
    <row r="40" spans="1:3" x14ac:dyDescent="0.35">
      <c r="A40">
        <v>1982</v>
      </c>
      <c r="B40" t="s">
        <v>118</v>
      </c>
      <c r="C40" t="s">
        <v>17</v>
      </c>
    </row>
    <row r="41" spans="1:3" x14ac:dyDescent="0.35">
      <c r="A41">
        <v>1981</v>
      </c>
      <c r="B41" t="s">
        <v>118</v>
      </c>
      <c r="C41" t="s">
        <v>17</v>
      </c>
    </row>
    <row r="42" spans="1:3" x14ac:dyDescent="0.35">
      <c r="A42">
        <v>1980</v>
      </c>
      <c r="B42" t="s">
        <v>118</v>
      </c>
      <c r="C42" t="s">
        <v>26</v>
      </c>
    </row>
    <row r="43" spans="1:3" x14ac:dyDescent="0.35">
      <c r="A43">
        <v>1979</v>
      </c>
      <c r="B43" t="s">
        <v>118</v>
      </c>
      <c r="C43" t="s">
        <v>26</v>
      </c>
    </row>
    <row r="44" spans="1:3" x14ac:dyDescent="0.35">
      <c r="A44">
        <v>1978</v>
      </c>
      <c r="B44" t="s">
        <v>118</v>
      </c>
      <c r="C44" t="s">
        <v>26</v>
      </c>
    </row>
    <row r="45" spans="1:3" x14ac:dyDescent="0.35">
      <c r="A45">
        <v>1977</v>
      </c>
      <c r="B45" t="s">
        <v>118</v>
      </c>
      <c r="C45" t="s">
        <v>26</v>
      </c>
    </row>
    <row r="46" spans="1:3" x14ac:dyDescent="0.35">
      <c r="A46">
        <v>1976</v>
      </c>
      <c r="B46" t="s">
        <v>118</v>
      </c>
      <c r="C46" t="s">
        <v>26</v>
      </c>
    </row>
    <row r="47" spans="1:3" x14ac:dyDescent="0.35">
      <c r="A47">
        <v>1975</v>
      </c>
      <c r="B47" t="s">
        <v>191</v>
      </c>
      <c r="C47" t="s">
        <v>26</v>
      </c>
    </row>
    <row r="48" spans="1:3" x14ac:dyDescent="0.35">
      <c r="A48">
        <v>1974</v>
      </c>
      <c r="B48" t="s">
        <v>191</v>
      </c>
      <c r="C48" t="s">
        <v>26</v>
      </c>
    </row>
    <row r="49" spans="1:3" x14ac:dyDescent="0.35">
      <c r="A49">
        <v>1973</v>
      </c>
      <c r="B49" t="s">
        <v>191</v>
      </c>
      <c r="C49" t="s">
        <v>26</v>
      </c>
    </row>
    <row r="50" spans="1:3" x14ac:dyDescent="0.35">
      <c r="A50">
        <v>1972</v>
      </c>
      <c r="B50" t="s">
        <v>191</v>
      </c>
      <c r="C50" t="s">
        <v>26</v>
      </c>
    </row>
    <row r="51" spans="1:3" x14ac:dyDescent="0.35">
      <c r="A51">
        <v>1971</v>
      </c>
      <c r="B51" t="s">
        <v>191</v>
      </c>
      <c r="C51" t="s">
        <v>26</v>
      </c>
    </row>
    <row r="52" spans="1:3" x14ac:dyDescent="0.35">
      <c r="A52">
        <v>1970</v>
      </c>
      <c r="B52" t="s">
        <v>191</v>
      </c>
      <c r="C52" t="s">
        <v>61</v>
      </c>
    </row>
    <row r="53" spans="1:3" x14ac:dyDescent="0.35">
      <c r="A53">
        <v>1969</v>
      </c>
      <c r="B53" t="s">
        <v>191</v>
      </c>
      <c r="C53" t="s">
        <v>61</v>
      </c>
    </row>
    <row r="54" spans="1:3" x14ac:dyDescent="0.35">
      <c r="A54">
        <v>1968</v>
      </c>
      <c r="B54" t="s">
        <v>191</v>
      </c>
      <c r="C54" t="s">
        <v>61</v>
      </c>
    </row>
    <row r="55" spans="1:3" x14ac:dyDescent="0.35">
      <c r="A55">
        <v>1967</v>
      </c>
      <c r="B55" t="s">
        <v>191</v>
      </c>
      <c r="C55" t="s">
        <v>61</v>
      </c>
    </row>
    <row r="56" spans="1:3" x14ac:dyDescent="0.35">
      <c r="A56">
        <v>1966</v>
      </c>
      <c r="B56" t="s">
        <v>191</v>
      </c>
      <c r="C56" t="s">
        <v>61</v>
      </c>
    </row>
    <row r="57" spans="1:3" x14ac:dyDescent="0.35">
      <c r="A57">
        <v>1965</v>
      </c>
      <c r="B57" t="s">
        <v>172</v>
      </c>
      <c r="C57" t="s">
        <v>61</v>
      </c>
    </row>
    <row r="58" spans="1:3" x14ac:dyDescent="0.35">
      <c r="A58">
        <v>1964</v>
      </c>
      <c r="B58" t="s">
        <v>172</v>
      </c>
      <c r="C58" t="s">
        <v>61</v>
      </c>
    </row>
    <row r="59" spans="1:3" x14ac:dyDescent="0.35">
      <c r="A59">
        <v>1963</v>
      </c>
      <c r="B59" t="s">
        <v>172</v>
      </c>
      <c r="C59" t="s">
        <v>61</v>
      </c>
    </row>
    <row r="60" spans="1:3" x14ac:dyDescent="0.35">
      <c r="A60">
        <v>1962</v>
      </c>
      <c r="B60" t="s">
        <v>172</v>
      </c>
      <c r="C60" t="s">
        <v>61</v>
      </c>
    </row>
    <row r="61" spans="1:3" x14ac:dyDescent="0.35">
      <c r="A61">
        <v>1961</v>
      </c>
      <c r="B61" t="s">
        <v>172</v>
      </c>
      <c r="C61" t="s">
        <v>61</v>
      </c>
    </row>
    <row r="62" spans="1:3" x14ac:dyDescent="0.35">
      <c r="A62">
        <v>1960</v>
      </c>
      <c r="B62" t="s">
        <v>172</v>
      </c>
      <c r="C62" t="s">
        <v>95</v>
      </c>
    </row>
    <row r="63" spans="1:3" x14ac:dyDescent="0.35">
      <c r="A63">
        <v>1959</v>
      </c>
      <c r="B63" t="s">
        <v>172</v>
      </c>
      <c r="C63" t="s">
        <v>95</v>
      </c>
    </row>
    <row r="64" spans="1:3" x14ac:dyDescent="0.35">
      <c r="A64">
        <v>1958</v>
      </c>
      <c r="B64" t="s">
        <v>172</v>
      </c>
      <c r="C64" t="s">
        <v>95</v>
      </c>
    </row>
    <row r="65" spans="1:3" x14ac:dyDescent="0.35">
      <c r="A65">
        <v>1957</v>
      </c>
      <c r="B65" t="s">
        <v>172</v>
      </c>
      <c r="C65" t="s">
        <v>95</v>
      </c>
    </row>
    <row r="66" spans="1:3" x14ac:dyDescent="0.35">
      <c r="A66">
        <v>1956</v>
      </c>
      <c r="B66" t="s">
        <v>172</v>
      </c>
      <c r="C66" t="s">
        <v>95</v>
      </c>
    </row>
    <row r="67" spans="1:3" x14ac:dyDescent="0.35">
      <c r="A67">
        <v>1955</v>
      </c>
      <c r="B67" t="s">
        <v>271</v>
      </c>
      <c r="C67" t="s">
        <v>95</v>
      </c>
    </row>
    <row r="68" spans="1:3" x14ac:dyDescent="0.35">
      <c r="A68">
        <v>1954</v>
      </c>
      <c r="B68" t="s">
        <v>271</v>
      </c>
      <c r="C68" t="s">
        <v>95</v>
      </c>
    </row>
    <row r="69" spans="1:3" x14ac:dyDescent="0.35">
      <c r="A69">
        <v>1953</v>
      </c>
      <c r="B69" t="s">
        <v>271</v>
      </c>
      <c r="C69" t="s">
        <v>95</v>
      </c>
    </row>
    <row r="70" spans="1:3" x14ac:dyDescent="0.35">
      <c r="A70">
        <v>1952</v>
      </c>
      <c r="B70" t="s">
        <v>271</v>
      </c>
      <c r="C70" t="s">
        <v>95</v>
      </c>
    </row>
    <row r="71" spans="1:3" x14ac:dyDescent="0.35">
      <c r="A71">
        <v>1951</v>
      </c>
      <c r="B71" t="s">
        <v>271</v>
      </c>
      <c r="C71" t="s">
        <v>95</v>
      </c>
    </row>
    <row r="72" spans="1:3" x14ac:dyDescent="0.35">
      <c r="A72">
        <v>1950</v>
      </c>
      <c r="B72" t="s">
        <v>271</v>
      </c>
      <c r="C72" t="s">
        <v>204</v>
      </c>
    </row>
    <row r="73" spans="1:3" x14ac:dyDescent="0.35">
      <c r="A73">
        <v>1949</v>
      </c>
      <c r="B73" t="s">
        <v>271</v>
      </c>
      <c r="C73" t="s">
        <v>204</v>
      </c>
    </row>
    <row r="74" spans="1:3" x14ac:dyDescent="0.35">
      <c r="A74">
        <v>1948</v>
      </c>
      <c r="B74" t="s">
        <v>271</v>
      </c>
      <c r="C74" t="s">
        <v>204</v>
      </c>
    </row>
    <row r="75" spans="1:3" x14ac:dyDescent="0.35">
      <c r="A75">
        <v>1947</v>
      </c>
      <c r="B75" t="s">
        <v>271</v>
      </c>
      <c r="C75" t="s">
        <v>204</v>
      </c>
    </row>
    <row r="76" spans="1:3" x14ac:dyDescent="0.35">
      <c r="A76">
        <v>1946</v>
      </c>
      <c r="B76" t="s">
        <v>271</v>
      </c>
      <c r="C76" t="s">
        <v>204</v>
      </c>
    </row>
    <row r="77" spans="1:3" x14ac:dyDescent="0.35">
      <c r="A77">
        <v>1945</v>
      </c>
      <c r="B77" t="s">
        <v>271</v>
      </c>
      <c r="C77" t="s">
        <v>204</v>
      </c>
    </row>
    <row r="78" spans="1:3" x14ac:dyDescent="0.35">
      <c r="A78">
        <v>1944</v>
      </c>
      <c r="B78" t="s">
        <v>271</v>
      </c>
      <c r="C78" t="s">
        <v>204</v>
      </c>
    </row>
    <row r="79" spans="1:3" x14ac:dyDescent="0.35">
      <c r="A79">
        <v>1943</v>
      </c>
      <c r="B79" t="s">
        <v>271</v>
      </c>
      <c r="C79" t="s">
        <v>204</v>
      </c>
    </row>
    <row r="80" spans="1:3" x14ac:dyDescent="0.35">
      <c r="A80">
        <v>1942</v>
      </c>
      <c r="B80" t="s">
        <v>271</v>
      </c>
      <c r="C80" t="s">
        <v>204</v>
      </c>
    </row>
    <row r="81" spans="1:3" x14ac:dyDescent="0.35">
      <c r="A81">
        <v>1941</v>
      </c>
      <c r="B81" t="s">
        <v>271</v>
      </c>
      <c r="C81" t="s">
        <v>204</v>
      </c>
    </row>
    <row r="82" spans="1:3" x14ac:dyDescent="0.35">
      <c r="A82">
        <v>1940</v>
      </c>
      <c r="B82" t="s">
        <v>271</v>
      </c>
      <c r="C82" t="s">
        <v>204</v>
      </c>
    </row>
    <row r="83" spans="1:3" x14ac:dyDescent="0.35">
      <c r="A83">
        <v>1939</v>
      </c>
      <c r="B83" t="s">
        <v>271</v>
      </c>
      <c r="C83" t="s">
        <v>204</v>
      </c>
    </row>
    <row r="84" spans="1:3" x14ac:dyDescent="0.35">
      <c r="A84">
        <v>1938</v>
      </c>
      <c r="B84" t="s">
        <v>271</v>
      </c>
      <c r="C84" t="s">
        <v>204</v>
      </c>
    </row>
    <row r="85" spans="1:3" x14ac:dyDescent="0.35">
      <c r="A85">
        <v>1937</v>
      </c>
      <c r="B85" t="s">
        <v>271</v>
      </c>
      <c r="C85" t="s">
        <v>204</v>
      </c>
    </row>
    <row r="86" spans="1:3" x14ac:dyDescent="0.35">
      <c r="A86">
        <v>1936</v>
      </c>
      <c r="B86" t="s">
        <v>271</v>
      </c>
      <c r="C86" t="s">
        <v>204</v>
      </c>
    </row>
    <row r="87" spans="1:3" x14ac:dyDescent="0.35">
      <c r="A87">
        <v>1935</v>
      </c>
      <c r="B87" t="s">
        <v>271</v>
      </c>
      <c r="C87" t="s">
        <v>204</v>
      </c>
    </row>
    <row r="88" spans="1:3" x14ac:dyDescent="0.35">
      <c r="A88">
        <v>1934</v>
      </c>
      <c r="B88" t="s">
        <v>271</v>
      </c>
      <c r="C88" t="s">
        <v>204</v>
      </c>
    </row>
    <row r="89" spans="1:3" x14ac:dyDescent="0.35">
      <c r="A89">
        <v>1933</v>
      </c>
      <c r="B89" t="s">
        <v>271</v>
      </c>
      <c r="C89" t="s">
        <v>204</v>
      </c>
    </row>
    <row r="90" spans="1:3" x14ac:dyDescent="0.35">
      <c r="A90">
        <v>1932</v>
      </c>
      <c r="B90" t="s">
        <v>271</v>
      </c>
      <c r="C90" t="s">
        <v>204</v>
      </c>
    </row>
    <row r="91" spans="1:3" x14ac:dyDescent="0.35">
      <c r="A91">
        <v>1931</v>
      </c>
      <c r="B91" t="s">
        <v>271</v>
      </c>
      <c r="C91" t="s">
        <v>204</v>
      </c>
    </row>
    <row r="92" spans="1:3" x14ac:dyDescent="0.35">
      <c r="A92">
        <v>1930</v>
      </c>
      <c r="B92" t="s">
        <v>271</v>
      </c>
      <c r="C92" t="s">
        <v>204</v>
      </c>
    </row>
    <row r="93" spans="1:3" x14ac:dyDescent="0.35">
      <c r="A93">
        <v>1929</v>
      </c>
      <c r="B93" t="s">
        <v>271</v>
      </c>
      <c r="C93" t="s">
        <v>204</v>
      </c>
    </row>
    <row r="94" spans="1:3" x14ac:dyDescent="0.35">
      <c r="A94">
        <v>1928</v>
      </c>
      <c r="B94" t="s">
        <v>271</v>
      </c>
      <c r="C94" t="s">
        <v>204</v>
      </c>
    </row>
    <row r="95" spans="1:3" x14ac:dyDescent="0.35">
      <c r="A95">
        <v>1927</v>
      </c>
      <c r="B95" t="s">
        <v>271</v>
      </c>
      <c r="C95" t="s">
        <v>204</v>
      </c>
    </row>
    <row r="96" spans="1:3" x14ac:dyDescent="0.35">
      <c r="A96">
        <v>1926</v>
      </c>
      <c r="B96" t="s">
        <v>271</v>
      </c>
      <c r="C96" t="s">
        <v>204</v>
      </c>
    </row>
    <row r="97" spans="1:3" x14ac:dyDescent="0.35">
      <c r="A97">
        <v>1925</v>
      </c>
      <c r="B97" t="s">
        <v>271</v>
      </c>
      <c r="C97" t="s">
        <v>204</v>
      </c>
    </row>
    <row r="98" spans="1:3" x14ac:dyDescent="0.35">
      <c r="A98">
        <v>1924</v>
      </c>
      <c r="B98" t="s">
        <v>271</v>
      </c>
      <c r="C98" t="s">
        <v>204</v>
      </c>
    </row>
    <row r="99" spans="1:3" x14ac:dyDescent="0.35">
      <c r="A99">
        <v>1923</v>
      </c>
      <c r="B99" t="s">
        <v>271</v>
      </c>
      <c r="C99" t="s">
        <v>204</v>
      </c>
    </row>
    <row r="100" spans="1:3" x14ac:dyDescent="0.35">
      <c r="A100">
        <v>1922</v>
      </c>
      <c r="B100" t="s">
        <v>271</v>
      </c>
      <c r="C100" t="s">
        <v>204</v>
      </c>
    </row>
    <row r="101" spans="1:3" x14ac:dyDescent="0.35">
      <c r="A101">
        <v>1921</v>
      </c>
      <c r="B101" t="s">
        <v>271</v>
      </c>
      <c r="C101" t="s">
        <v>204</v>
      </c>
    </row>
    <row r="102" spans="1:3" x14ac:dyDescent="0.35">
      <c r="A102">
        <v>1920</v>
      </c>
      <c r="B102" t="s">
        <v>271</v>
      </c>
      <c r="C102" t="s">
        <v>204</v>
      </c>
    </row>
    <row r="103" spans="1:3" x14ac:dyDescent="0.35">
      <c r="A103">
        <v>1919</v>
      </c>
      <c r="B103" t="s">
        <v>271</v>
      </c>
      <c r="C103" t="s">
        <v>204</v>
      </c>
    </row>
    <row r="104" spans="1:3" x14ac:dyDescent="0.35">
      <c r="A104">
        <v>1918</v>
      </c>
      <c r="B104" t="s">
        <v>271</v>
      </c>
      <c r="C104" t="s">
        <v>204</v>
      </c>
    </row>
    <row r="105" spans="1:3" x14ac:dyDescent="0.35">
      <c r="A105">
        <v>1917</v>
      </c>
      <c r="B105" t="s">
        <v>271</v>
      </c>
      <c r="C105" t="s">
        <v>204</v>
      </c>
    </row>
    <row r="106" spans="1:3" x14ac:dyDescent="0.35">
      <c r="A106">
        <v>1916</v>
      </c>
      <c r="B106" t="s">
        <v>271</v>
      </c>
      <c r="C106" t="s">
        <v>204</v>
      </c>
    </row>
    <row r="107" spans="1:3" x14ac:dyDescent="0.35">
      <c r="A107">
        <v>1915</v>
      </c>
      <c r="B107" t="s">
        <v>271</v>
      </c>
      <c r="C107" t="s">
        <v>204</v>
      </c>
    </row>
    <row r="108" spans="1:3" x14ac:dyDescent="0.35">
      <c r="A108">
        <v>1914</v>
      </c>
      <c r="B108" t="s">
        <v>271</v>
      </c>
      <c r="C108" t="s">
        <v>204</v>
      </c>
    </row>
    <row r="109" spans="1:3" x14ac:dyDescent="0.35">
      <c r="A109">
        <v>1913</v>
      </c>
      <c r="B109" t="s">
        <v>271</v>
      </c>
      <c r="C109" t="s">
        <v>204</v>
      </c>
    </row>
    <row r="110" spans="1:3" x14ac:dyDescent="0.35">
      <c r="A110">
        <v>1912</v>
      </c>
      <c r="B110" t="s">
        <v>271</v>
      </c>
      <c r="C110" t="s">
        <v>204</v>
      </c>
    </row>
    <row r="111" spans="1:3" x14ac:dyDescent="0.35">
      <c r="A111">
        <v>1911</v>
      </c>
      <c r="B111" t="s">
        <v>271</v>
      </c>
      <c r="C111" t="s">
        <v>204</v>
      </c>
    </row>
    <row r="112" spans="1:3" x14ac:dyDescent="0.35">
      <c r="A112">
        <v>1910</v>
      </c>
      <c r="B112" t="s">
        <v>271</v>
      </c>
      <c r="C112" t="s">
        <v>204</v>
      </c>
    </row>
    <row r="113" spans="1:3" x14ac:dyDescent="0.35">
      <c r="A113">
        <v>1909</v>
      </c>
      <c r="B113" t="s">
        <v>271</v>
      </c>
      <c r="C113" t="s">
        <v>204</v>
      </c>
    </row>
    <row r="114" spans="1:3" x14ac:dyDescent="0.35">
      <c r="A114">
        <v>1908</v>
      </c>
      <c r="B114" t="s">
        <v>271</v>
      </c>
      <c r="C114" t="s">
        <v>204</v>
      </c>
    </row>
    <row r="115" spans="1:3" x14ac:dyDescent="0.35">
      <c r="A115">
        <v>1907</v>
      </c>
      <c r="B115" t="s">
        <v>271</v>
      </c>
      <c r="C115" t="s">
        <v>204</v>
      </c>
    </row>
  </sheetData>
  <pageMargins left="0.7" right="0.7" top="0.78740157499999996" bottom="0.78740157499999996" header="0.3" footer="0.3"/>
  <pageSetup paperSize="9" orientation="portrait" horizontalDpi="1200" verticalDpi="12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Výsledky</vt:lpstr>
      <vt:lpstr>Vysledky 2020</vt:lpstr>
      <vt:lpstr>Startovka</vt:lpstr>
      <vt:lpstr>Cíl</vt:lpstr>
      <vt:lpstr>Přihlášení závodníci</vt:lpstr>
      <vt:lpstr>Kategorie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Tučan Jindřich 55324</dc:creator>
  <cp:keywords/>
  <dc:description/>
  <cp:lastModifiedBy>Schovánek Petr</cp:lastModifiedBy>
  <cp:revision/>
  <dcterms:created xsi:type="dcterms:W3CDTF">2013-07-15T18:59:30Z</dcterms:created>
  <dcterms:modified xsi:type="dcterms:W3CDTF">2020-07-25T18:19:19Z</dcterms:modified>
  <cp:category/>
  <cp:contentStatus/>
</cp:coreProperties>
</file>