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slicerCaches/slicerCache1.xml" ContentType="application/vnd.ms-excel.slicerCache+xml"/>
  <Override PartName="/xl/slicerCaches/slicerCache2.xml" ContentType="application/vnd.ms-excel.slicerCach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licers/slicer1.xml" ContentType="application/vnd.ms-excel.slicer+xml"/>
  <Override PartName="/xl/slicers/slicer2.xml" ContentType="application/vnd.ms-excel.slicer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19420" windowHeight="11020"/>
  </bookViews>
  <sheets>
    <sheet name="Výsledky" sheetId="7" r:id="rId1"/>
    <sheet name="Startovka" sheetId="1" state="hidden" r:id="rId2"/>
    <sheet name="Cíl" sheetId="2" state="hidden" r:id="rId3"/>
    <sheet name="Přihlášení závodníci" sheetId="6" state="hidden" r:id="rId4"/>
    <sheet name="List1" sheetId="8" state="hidden" r:id="rId5"/>
    <sheet name="Kategorie" sheetId="4" state="hidden" r:id="rId6"/>
  </sheets>
  <definedNames>
    <definedName name="Průřez_Kategorie">#N/A</definedName>
    <definedName name="Průřez_Kategorie1">#N/A</definedName>
    <definedName name="Průřez_Pohlaví_M_Z">#N/A</definedName>
    <definedName name="Průřez_Pohlaví_M_Z1">#N/A</definedName>
  </definedNames>
  <calcPr calcId="124519"/>
  <extLst xmlns:x15="http://schemas.microsoft.com/office/spreadsheetml/2010/11/main">
    <ext xmlns:x14="http://schemas.microsoft.com/office/spreadsheetml/2009/9/main" uri="{79F54976-1DA5-4618-B147-4CDE4B953A38}">
      <x14:workbookPr/>
    </ext>
    <ext uri="{46BE6895-7355-4a93-B00E-2C351335B9C9}">
      <x15:slicerCaches xmlns:x14="http://schemas.microsoft.com/office/spreadsheetml/2009/9/main">
        <x14:slicerCache r:id="rId7"/>
        <x14:slicerCache r:id="rId8"/>
        <x14:slicerCache r:id="rId9"/>
        <x14:slicerCache r:id="rId10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2"/>
  <c r="F84" s="1"/>
  <c r="H84" i="1" s="1"/>
  <c r="G100" i="2"/>
  <c r="F100" s="1"/>
  <c r="H100" i="1" s="1"/>
  <c r="G83" i="2"/>
  <c r="F83" s="1"/>
  <c r="H83" i="1" s="1"/>
  <c r="G66" i="2"/>
  <c r="F66" s="1"/>
  <c r="H66" i="1" s="1"/>
  <c r="G67" i="2"/>
  <c r="F67" s="1"/>
  <c r="H67" i="1" s="1"/>
  <c r="G89" i="2"/>
  <c r="F89" s="1"/>
  <c r="H89" i="1" s="1"/>
  <c r="G95" i="2"/>
  <c r="F95" s="1"/>
  <c r="H95" i="1" s="1"/>
  <c r="G87" i="2"/>
  <c r="F87" s="1"/>
  <c r="H87" i="1" s="1"/>
  <c r="G88" i="2"/>
  <c r="F88" s="1"/>
  <c r="H88" i="1" s="1"/>
  <c r="G114" i="2"/>
  <c r="F114" s="1"/>
  <c r="H114" i="1" s="1"/>
  <c r="G90" i="2"/>
  <c r="F90" s="1"/>
  <c r="H90" i="1" s="1"/>
  <c r="G94" i="2"/>
  <c r="F94" s="1"/>
  <c r="H94" i="1" s="1"/>
  <c r="G22" i="2"/>
  <c r="F22" s="1"/>
  <c r="H22" i="1" s="1"/>
  <c r="G63" i="2"/>
  <c r="F63" s="1"/>
  <c r="H63" i="1" s="1"/>
  <c r="G96" i="2"/>
  <c r="F96" s="1"/>
  <c r="H96" i="1" s="1"/>
  <c r="G9" i="2"/>
  <c r="F9" s="1"/>
  <c r="H9" i="1" s="1"/>
  <c r="G92" i="2"/>
  <c r="F92" s="1"/>
  <c r="H92" i="1" s="1"/>
  <c r="G56" i="2"/>
  <c r="F56" s="1"/>
  <c r="G36"/>
  <c r="F36" s="1"/>
  <c r="H36" i="1" s="1"/>
  <c r="G42" i="2"/>
  <c r="F42" s="1"/>
  <c r="H42" i="1" s="1"/>
  <c r="G5" i="2"/>
  <c r="F5" s="1"/>
  <c r="H5" i="1" s="1"/>
  <c r="G49" i="2"/>
  <c r="F49" s="1"/>
  <c r="H49" i="1" s="1"/>
  <c r="G65" i="2"/>
  <c r="F65" s="1"/>
  <c r="H65" i="1" s="1"/>
  <c r="G8" i="2"/>
  <c r="F8" s="1"/>
  <c r="H8" i="1" s="1"/>
  <c r="G93" i="2"/>
  <c r="F93" s="1"/>
  <c r="H93" i="1" s="1"/>
  <c r="G64" i="2"/>
  <c r="F64" s="1"/>
  <c r="H64" i="1" s="1"/>
  <c r="G41" i="2"/>
  <c r="F41" s="1"/>
  <c r="H41" i="1" s="1"/>
  <c r="G45" i="2"/>
  <c r="F45" s="1"/>
  <c r="H45" i="1" s="1"/>
  <c r="G79" i="2"/>
  <c r="F79" s="1"/>
  <c r="H79" i="1" s="1"/>
  <c r="G78" i="2"/>
  <c r="F78" s="1"/>
  <c r="H78" i="1" s="1"/>
  <c r="G98" i="2"/>
  <c r="F98" s="1"/>
  <c r="H98" i="1" s="1"/>
  <c r="G75" i="2"/>
  <c r="F75" s="1"/>
  <c r="H75" i="1" s="1"/>
  <c r="G62" i="2"/>
  <c r="F62" s="1"/>
  <c r="H62" i="1" s="1"/>
  <c r="G37" i="2"/>
  <c r="F37" s="1"/>
  <c r="H37" i="1" s="1"/>
  <c r="G103" i="2"/>
  <c r="F103" s="1"/>
  <c r="H103" i="1" s="1"/>
  <c r="G91" i="2"/>
  <c r="F91" s="1"/>
  <c r="H91" i="1" s="1"/>
  <c r="G53" i="2"/>
  <c r="F53" s="1"/>
  <c r="H53" i="1" s="1"/>
  <c r="G52" i="2"/>
  <c r="F52" s="1"/>
  <c r="H52" i="1" s="1"/>
  <c r="G54" i="2"/>
  <c r="F54" s="1"/>
  <c r="H54" i="1" s="1"/>
  <c r="G19" i="2"/>
  <c r="F19" s="1"/>
  <c r="H19" i="1" s="1"/>
  <c r="G18" i="2"/>
  <c r="F18" s="1"/>
  <c r="H18" i="1" s="1"/>
  <c r="G74" i="2"/>
  <c r="F74" s="1"/>
  <c r="H74" i="1" s="1"/>
  <c r="G69" i="2"/>
  <c r="F69" s="1"/>
  <c r="H69" i="1" s="1"/>
  <c r="G43" i="2"/>
  <c r="F43" s="1"/>
  <c r="H43" i="1" s="1"/>
  <c r="G70" i="2"/>
  <c r="F70" s="1"/>
  <c r="H70" i="1" s="1"/>
  <c r="G33" i="2"/>
  <c r="F33" s="1"/>
  <c r="H33" i="1" s="1"/>
  <c r="G71" i="2"/>
  <c r="F71" s="1"/>
  <c r="H71" i="1" s="1"/>
  <c r="G21" i="2"/>
  <c r="F21" s="1"/>
  <c r="H21" i="1" s="1"/>
  <c r="G6" i="2"/>
  <c r="F6" s="1"/>
  <c r="H6" i="1" s="1"/>
  <c r="G48" i="2"/>
  <c r="F48" s="1"/>
  <c r="H48" i="1" s="1"/>
  <c r="G68" i="2"/>
  <c r="F68" s="1"/>
  <c r="H68" i="1" s="1"/>
  <c r="G47" i="2"/>
  <c r="F47" s="1"/>
  <c r="H47" i="1" s="1"/>
  <c r="G40" i="2"/>
  <c r="F40" s="1"/>
  <c r="H40" i="1" s="1"/>
  <c r="G20" i="2"/>
  <c r="F20" s="1"/>
  <c r="H20" i="1" s="1"/>
  <c r="G14" i="2"/>
  <c r="F14" s="1"/>
  <c r="H14" i="1" s="1"/>
  <c r="G2" i="2"/>
  <c r="F2" s="1"/>
  <c r="H2" i="1" s="1"/>
  <c r="G50" i="2"/>
  <c r="F50" s="1"/>
  <c r="H50" i="1" s="1"/>
  <c r="G29" i="2"/>
  <c r="F29" s="1"/>
  <c r="H29" i="1" s="1"/>
  <c r="G30" i="2"/>
  <c r="F30" s="1"/>
  <c r="H30" i="1" s="1"/>
  <c r="G72" i="2"/>
  <c r="F72" s="1"/>
  <c r="H72" i="1" s="1"/>
  <c r="G51" i="2"/>
  <c r="F51" s="1"/>
  <c r="H51" i="1" s="1"/>
  <c r="G60" i="2"/>
  <c r="F60" s="1"/>
  <c r="H60" i="1" s="1"/>
  <c r="G61" i="2"/>
  <c r="F61" s="1"/>
  <c r="H61" i="1" s="1"/>
  <c r="G59" i="2"/>
  <c r="F59" s="1"/>
  <c r="H59" i="1" s="1"/>
  <c r="G39" i="2"/>
  <c r="F39" s="1"/>
  <c r="H39" i="1" s="1"/>
  <c r="G46" i="2"/>
  <c r="F46" s="1"/>
  <c r="H46" i="1" s="1"/>
  <c r="G15" i="2"/>
  <c r="F15" s="1"/>
  <c r="H15" i="1" s="1"/>
  <c r="G44" i="2"/>
  <c r="F44" s="1"/>
  <c r="H44" i="1" s="1"/>
  <c r="G35" i="2"/>
  <c r="F35" s="1"/>
  <c r="H35" i="1" s="1"/>
  <c r="G38" i="2"/>
  <c r="F38" s="1"/>
  <c r="H38" i="1" s="1"/>
  <c r="G58" i="2"/>
  <c r="F58" s="1"/>
  <c r="H58" i="1" s="1"/>
  <c r="G27" i="2"/>
  <c r="F27" s="1"/>
  <c r="H27" i="1" s="1"/>
  <c r="G10" i="2"/>
  <c r="F10" s="1"/>
  <c r="H10" i="1" s="1"/>
  <c r="G11" i="2"/>
  <c r="F11" s="1"/>
  <c r="H11" i="1" s="1"/>
  <c r="G28" i="2"/>
  <c r="F28" s="1"/>
  <c r="H28" i="1" s="1"/>
  <c r="G34" i="2"/>
  <c r="F34" s="1"/>
  <c r="H34" i="1" s="1"/>
  <c r="G7" i="2"/>
  <c r="F7" s="1"/>
  <c r="H7" i="1" s="1"/>
  <c r="G32" i="2"/>
  <c r="F32" s="1"/>
  <c r="H32" i="1" s="1"/>
  <c r="G4" i="2"/>
  <c r="F4" s="1"/>
  <c r="H4" i="1" s="1"/>
  <c r="G24" i="2"/>
  <c r="F24" s="1"/>
  <c r="H24" i="1" s="1"/>
  <c r="G31" i="2"/>
  <c r="F31" s="1"/>
  <c r="H31" i="1" s="1"/>
  <c r="G16" i="2"/>
  <c r="F16" s="1"/>
  <c r="H16" i="1" s="1"/>
  <c r="G26" i="2"/>
  <c r="F26" s="1"/>
  <c r="H26" i="1" s="1"/>
  <c r="G13" i="2"/>
  <c r="F13" s="1"/>
  <c r="H13" i="1" s="1"/>
  <c r="G12" i="2"/>
  <c r="F12" s="1"/>
  <c r="H12" i="1" s="1"/>
  <c r="G23" i="2"/>
  <c r="F23" s="1"/>
  <c r="H23" i="1" s="1"/>
  <c r="G25" i="2"/>
  <c r="F25" s="1"/>
  <c r="H25" i="1" s="1"/>
  <c r="G17" i="2"/>
  <c r="F17" s="1"/>
  <c r="H17" i="1" s="1"/>
  <c r="G3" i="2"/>
  <c r="F3" s="1"/>
  <c r="H3" i="1" s="1"/>
  <c r="G117" i="2"/>
  <c r="F117" s="1"/>
  <c r="H117" i="1" s="1"/>
  <c r="G107" i="2"/>
  <c r="F107" s="1"/>
  <c r="H107" i="1" s="1"/>
  <c r="G55" i="2"/>
  <c r="F55" s="1"/>
  <c r="H55" i="1" s="1"/>
  <c r="G101" i="2"/>
  <c r="F101" s="1"/>
  <c r="H101" i="1" s="1"/>
  <c r="G99" i="2"/>
  <c r="F99" s="1"/>
  <c r="H99" i="1" s="1"/>
  <c r="G115" i="2"/>
  <c r="F115" s="1"/>
  <c r="H115" i="1" s="1"/>
  <c r="G81" i="2"/>
  <c r="F81" s="1"/>
  <c r="H81" i="1" s="1"/>
  <c r="G77" i="2"/>
  <c r="F77" s="1"/>
  <c r="H77" i="1" s="1"/>
  <c r="G104" i="2"/>
  <c r="F104" s="1"/>
  <c r="H104" i="1" s="1"/>
  <c r="G112" i="2"/>
  <c r="F112" s="1"/>
  <c r="H112" i="1" s="1"/>
  <c r="G106" i="2"/>
  <c r="F106" s="1"/>
  <c r="H106" i="1" s="1"/>
  <c r="G116" i="2"/>
  <c r="F116" s="1"/>
  <c r="H116" i="1" s="1"/>
  <c r="G86" i="2"/>
  <c r="F86" s="1"/>
  <c r="H86" i="1" s="1"/>
  <c r="G76" i="2"/>
  <c r="F76" s="1"/>
  <c r="H76" i="1" s="1"/>
  <c r="G97" i="2"/>
  <c r="F97" s="1"/>
  <c r="H97" i="1" s="1"/>
  <c r="G109" i="2"/>
  <c r="F109" s="1"/>
  <c r="H109" i="1" s="1"/>
  <c r="G113" i="2"/>
  <c r="F113" s="1"/>
  <c r="H113" i="1" s="1"/>
  <c r="G57" i="2"/>
  <c r="F57" s="1"/>
  <c r="H57" i="1" s="1"/>
  <c r="G102" i="2"/>
  <c r="F102" s="1"/>
  <c r="H102" i="1" s="1"/>
  <c r="G110" i="2"/>
  <c r="F110" s="1"/>
  <c r="H110" i="1" s="1"/>
  <c r="G73" i="2"/>
  <c r="F73" s="1"/>
  <c r="H73" i="1" s="1"/>
  <c r="G80" i="2"/>
  <c r="F80" s="1"/>
  <c r="H80" i="1" s="1"/>
  <c r="G82" i="2"/>
  <c r="F82" s="1"/>
  <c r="H82" i="1" s="1"/>
  <c r="G108" i="2"/>
  <c r="F108" s="1"/>
  <c r="H108" i="1" s="1"/>
  <c r="G85" i="2"/>
  <c r="F85" s="1"/>
  <c r="H85" i="1" s="1"/>
  <c r="G105" i="2"/>
  <c r="F105" s="1"/>
  <c r="H105" i="1" s="1"/>
  <c r="G117"/>
  <c r="J117"/>
  <c r="G116"/>
  <c r="J116"/>
  <c r="G115"/>
  <c r="J115"/>
  <c r="G111"/>
  <c r="J111"/>
  <c r="G110"/>
  <c r="J110"/>
  <c r="G108"/>
  <c r="J108"/>
  <c r="G107"/>
  <c r="J107"/>
  <c r="G106"/>
  <c r="J106"/>
  <c r="G104"/>
  <c r="J104"/>
  <c r="G102"/>
  <c r="J102"/>
  <c r="G101"/>
  <c r="J101"/>
  <c r="G97"/>
  <c r="J97"/>
  <c r="G96"/>
  <c r="J96"/>
  <c r="G91"/>
  <c r="J91"/>
  <c r="G90"/>
  <c r="J90"/>
  <c r="G89"/>
  <c r="J89"/>
  <c r="G85"/>
  <c r="J85"/>
  <c r="G83"/>
  <c r="J83"/>
  <c r="G82"/>
  <c r="J82"/>
  <c r="G81"/>
  <c r="J81"/>
  <c r="G70"/>
  <c r="J70"/>
  <c r="G55"/>
  <c r="J55"/>
  <c r="G54"/>
  <c r="J54"/>
  <c r="G51"/>
  <c r="J51"/>
  <c r="G48"/>
  <c r="J48"/>
  <c r="G47"/>
  <c r="J47"/>
  <c r="G45"/>
  <c r="J45"/>
  <c r="G43"/>
  <c r="J43"/>
  <c r="G42"/>
  <c r="J42"/>
  <c r="G41"/>
  <c r="J41"/>
  <c r="G39"/>
  <c r="J39"/>
  <c r="G34"/>
  <c r="J34"/>
  <c r="G33"/>
  <c r="J33"/>
  <c r="G32"/>
  <c r="J32"/>
  <c r="G30"/>
  <c r="J30"/>
  <c r="G29"/>
  <c r="J29"/>
  <c r="G21"/>
  <c r="J21"/>
  <c r="G15"/>
  <c r="G98"/>
  <c r="G11"/>
  <c r="G69"/>
  <c r="G68"/>
  <c r="G17"/>
  <c r="G49"/>
  <c r="G38"/>
  <c r="J15"/>
  <c r="J98"/>
  <c r="J11"/>
  <c r="J69"/>
  <c r="J68"/>
  <c r="J17"/>
  <c r="J49"/>
  <c r="J38"/>
  <c r="J78" i="6"/>
  <c r="K78"/>
  <c r="L78"/>
  <c r="M78"/>
  <c r="N78"/>
  <c r="O78"/>
  <c r="J79"/>
  <c r="K79"/>
  <c r="L79"/>
  <c r="M79"/>
  <c r="N79"/>
  <c r="O79"/>
  <c r="J80"/>
  <c r="K80"/>
  <c r="L80"/>
  <c r="M80"/>
  <c r="N80"/>
  <c r="O80"/>
  <c r="J81"/>
  <c r="K81"/>
  <c r="L81"/>
  <c r="M81"/>
  <c r="N81"/>
  <c r="O81"/>
  <c r="J82"/>
  <c r="K82"/>
  <c r="L82"/>
  <c r="M82"/>
  <c r="N82"/>
  <c r="O82"/>
  <c r="J83"/>
  <c r="K83"/>
  <c r="L83"/>
  <c r="M83"/>
  <c r="N83"/>
  <c r="O83"/>
  <c r="J84"/>
  <c r="K84"/>
  <c r="L84"/>
  <c r="M84"/>
  <c r="N84"/>
  <c r="O84"/>
  <c r="J85"/>
  <c r="K85"/>
  <c r="L85"/>
  <c r="M85"/>
  <c r="N85"/>
  <c r="O85"/>
  <c r="J86"/>
  <c r="K86"/>
  <c r="L86"/>
  <c r="M86"/>
  <c r="N86"/>
  <c r="O86"/>
  <c r="J87"/>
  <c r="K87"/>
  <c r="L87"/>
  <c r="M87"/>
  <c r="N87"/>
  <c r="O87"/>
  <c r="G36" i="1"/>
  <c r="G8"/>
  <c r="G9"/>
  <c r="G31"/>
  <c r="G71"/>
  <c r="G27"/>
  <c r="G14"/>
  <c r="G10"/>
  <c r="G25"/>
  <c r="G16"/>
  <c r="G93"/>
  <c r="G24"/>
  <c r="G13"/>
  <c r="G52"/>
  <c r="G22"/>
  <c r="G73"/>
  <c r="G7"/>
  <c r="G80"/>
  <c r="G79"/>
  <c r="G78"/>
  <c r="G84"/>
  <c r="G64"/>
  <c r="G28"/>
  <c r="G60"/>
  <c r="G105"/>
  <c r="G67"/>
  <c r="G66"/>
  <c r="G65"/>
  <c r="G103"/>
  <c r="G59"/>
  <c r="G58"/>
  <c r="G23"/>
  <c r="G37"/>
  <c r="G76"/>
  <c r="G75"/>
  <c r="G12"/>
  <c r="G114"/>
  <c r="G4"/>
  <c r="G2"/>
  <c r="G112"/>
  <c r="G35"/>
  <c r="G113"/>
  <c r="G26"/>
  <c r="G3"/>
  <c r="G53"/>
  <c r="G20"/>
  <c r="G100"/>
  <c r="G57"/>
  <c r="G6"/>
  <c r="G72"/>
  <c r="G5"/>
  <c r="H122" s="1"/>
  <c r="G92"/>
  <c r="G46"/>
  <c r="G109"/>
  <c r="G77"/>
  <c r="G18"/>
  <c r="G19"/>
  <c r="G44"/>
  <c r="G61"/>
  <c r="G63"/>
  <c r="G62"/>
  <c r="G95"/>
  <c r="G87"/>
  <c r="G99"/>
  <c r="G94"/>
  <c r="G50"/>
  <c r="G86"/>
  <c r="G88"/>
  <c r="G74"/>
  <c r="G40"/>
  <c r="J8"/>
  <c r="J27"/>
  <c r="J16"/>
  <c r="J52"/>
  <c r="J80"/>
  <c r="J64"/>
  <c r="J67"/>
  <c r="J103"/>
  <c r="J37"/>
  <c r="J114"/>
  <c r="J3"/>
  <c r="J57"/>
  <c r="J92"/>
  <c r="J77"/>
  <c r="J61"/>
  <c r="J87"/>
  <c r="J50"/>
  <c r="J40"/>
  <c r="J74"/>
  <c r="J88"/>
  <c r="J86"/>
  <c r="J94"/>
  <c r="J99"/>
  <c r="J95"/>
  <c r="J62"/>
  <c r="J63"/>
  <c r="J44"/>
  <c r="J19"/>
  <c r="J18"/>
  <c r="J109"/>
  <c r="J46"/>
  <c r="J5"/>
  <c r="J72"/>
  <c r="J6"/>
  <c r="J100"/>
  <c r="J20"/>
  <c r="J53"/>
  <c r="J26"/>
  <c r="J113"/>
  <c r="J35"/>
  <c r="J112"/>
  <c r="J2"/>
  <c r="J4"/>
  <c r="J12"/>
  <c r="J75"/>
  <c r="J76"/>
  <c r="J23"/>
  <c r="J58"/>
  <c r="J59"/>
  <c r="J65"/>
  <c r="J66"/>
  <c r="J105"/>
  <c r="J60"/>
  <c r="J28"/>
  <c r="J84"/>
  <c r="J78"/>
  <c r="J79"/>
  <c r="J7"/>
  <c r="J73"/>
  <c r="J22"/>
  <c r="J13"/>
  <c r="J24"/>
  <c r="J93"/>
  <c r="J25"/>
  <c r="J10"/>
  <c r="J14"/>
  <c r="J71"/>
  <c r="J31"/>
  <c r="J9"/>
  <c r="J36"/>
  <c r="L77" i="6"/>
  <c r="K77"/>
  <c r="L76"/>
  <c r="K76"/>
  <c r="L75"/>
  <c r="K75"/>
  <c r="L74"/>
  <c r="K74"/>
  <c r="L73"/>
  <c r="K73"/>
  <c r="L72"/>
  <c r="K72"/>
  <c r="L71"/>
  <c r="K71"/>
  <c r="L70"/>
  <c r="K70"/>
  <c r="L69"/>
  <c r="K69"/>
  <c r="L68"/>
  <c r="K68"/>
  <c r="L67"/>
  <c r="K67"/>
  <c r="L66"/>
  <c r="K66"/>
  <c r="L65"/>
  <c r="K65"/>
  <c r="L64"/>
  <c r="K64"/>
  <c r="L63"/>
  <c r="K63"/>
  <c r="L62"/>
  <c r="K62"/>
  <c r="L61"/>
  <c r="K61"/>
  <c r="L60"/>
  <c r="K60"/>
  <c r="L59"/>
  <c r="K59"/>
  <c r="L58"/>
  <c r="K58"/>
  <c r="L57"/>
  <c r="K57"/>
  <c r="L56"/>
  <c r="K56"/>
  <c r="L55"/>
  <c r="K55"/>
  <c r="L54"/>
  <c r="K54"/>
  <c r="L53"/>
  <c r="K53"/>
  <c r="L52"/>
  <c r="K52"/>
  <c r="L51"/>
  <c r="K51"/>
  <c r="L50"/>
  <c r="K50"/>
  <c r="L49"/>
  <c r="K49"/>
  <c r="L48"/>
  <c r="K48"/>
  <c r="L47"/>
  <c r="K47"/>
  <c r="L46"/>
  <c r="K46"/>
  <c r="L45"/>
  <c r="K45"/>
  <c r="L44"/>
  <c r="K4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K4"/>
  <c r="L3"/>
  <c r="K3"/>
  <c r="K1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I25" i="1" l="1"/>
  <c r="I26"/>
  <c r="I28"/>
  <c r="I58"/>
  <c r="I15"/>
  <c r="I61"/>
  <c r="I30"/>
  <c r="I14"/>
  <c r="I68"/>
  <c r="I71"/>
  <c r="I69"/>
  <c r="I54"/>
  <c r="I103"/>
  <c r="I41"/>
  <c r="I65"/>
  <c r="I36"/>
  <c r="I96"/>
  <c r="I90"/>
  <c r="I83"/>
  <c r="I4"/>
  <c r="I98"/>
  <c r="I95"/>
  <c r="I117"/>
  <c r="I23"/>
  <c r="I16"/>
  <c r="I32"/>
  <c r="I11"/>
  <c r="I38"/>
  <c r="I46"/>
  <c r="I60"/>
  <c r="I29"/>
  <c r="I20"/>
  <c r="I48"/>
  <c r="I33"/>
  <c r="I74"/>
  <c r="I52"/>
  <c r="I37"/>
  <c r="I78"/>
  <c r="I64"/>
  <c r="I49"/>
  <c r="I63"/>
  <c r="I114"/>
  <c r="I89"/>
  <c r="I100"/>
  <c r="I108"/>
  <c r="I3"/>
  <c r="I12"/>
  <c r="I31"/>
  <c r="I7"/>
  <c r="I10"/>
  <c r="I35"/>
  <c r="I39"/>
  <c r="I51"/>
  <c r="I50"/>
  <c r="I40"/>
  <c r="I6"/>
  <c r="I70"/>
  <c r="I18"/>
  <c r="I53"/>
  <c r="I62"/>
  <c r="I79"/>
  <c r="I93"/>
  <c r="I5"/>
  <c r="I92"/>
  <c r="I22"/>
  <c r="I88"/>
  <c r="I67"/>
  <c r="I84"/>
  <c r="I17"/>
  <c r="I13"/>
  <c r="I24"/>
  <c r="I34"/>
  <c r="I27"/>
  <c r="I44"/>
  <c r="I59"/>
  <c r="I72"/>
  <c r="I2"/>
  <c r="I47"/>
  <c r="I21"/>
  <c r="I43"/>
  <c r="I19"/>
  <c r="I91"/>
  <c r="I75"/>
  <c r="I45"/>
  <c r="I8"/>
  <c r="I42"/>
  <c r="I9"/>
  <c r="I94"/>
  <c r="I87"/>
  <c r="I66"/>
  <c r="I116"/>
  <c r="I77"/>
  <c r="I85"/>
  <c r="I73"/>
  <c r="I113"/>
  <c r="I86"/>
  <c r="I104"/>
  <c r="I99"/>
  <c r="I101"/>
  <c r="I82"/>
  <c r="I102"/>
  <c r="I97"/>
  <c r="I106"/>
  <c r="I81"/>
  <c r="I55"/>
  <c r="I110"/>
  <c r="I109"/>
  <c r="I105"/>
  <c r="I80"/>
  <c r="I57"/>
  <c r="I76"/>
  <c r="I112"/>
  <c r="I115"/>
  <c r="I107"/>
  <c r="G56"/>
  <c r="L84" l="1"/>
  <c r="L66"/>
  <c r="L89"/>
  <c r="L96"/>
  <c r="L36"/>
  <c r="L5"/>
  <c r="L65"/>
  <c r="L37"/>
  <c r="L62"/>
  <c r="L52"/>
  <c r="L19"/>
  <c r="L33"/>
  <c r="L21"/>
  <c r="L47"/>
  <c r="L14"/>
  <c r="L29"/>
  <c r="L15"/>
  <c r="L27"/>
  <c r="L58"/>
  <c r="L4"/>
  <c r="L110"/>
  <c r="L73"/>
  <c r="L115"/>
  <c r="L55"/>
  <c r="L81"/>
  <c r="L104"/>
  <c r="L112"/>
  <c r="L85"/>
  <c r="L116"/>
  <c r="L77"/>
  <c r="L82"/>
  <c r="N77" i="6"/>
  <c r="M77"/>
  <c r="J77"/>
  <c r="N76"/>
  <c r="M76"/>
  <c r="J76"/>
  <c r="N75"/>
  <c r="M75"/>
  <c r="J75"/>
  <c r="N74"/>
  <c r="M74"/>
  <c r="J74"/>
  <c r="N73"/>
  <c r="M73"/>
  <c r="J73"/>
  <c r="N72"/>
  <c r="M72"/>
  <c r="J72"/>
  <c r="N71"/>
  <c r="M71"/>
  <c r="J71"/>
  <c r="N70"/>
  <c r="M70"/>
  <c r="J70"/>
  <c r="N69"/>
  <c r="M69"/>
  <c r="J69"/>
  <c r="N3" l="1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2"/>
  <c r="J4"/>
  <c r="J27"/>
  <c r="J3"/>
  <c r="J6"/>
  <c r="J14"/>
  <c r="J15"/>
  <c r="J16"/>
  <c r="J18"/>
  <c r="J35"/>
  <c r="J41"/>
  <c r="J42"/>
  <c r="J44"/>
  <c r="J51"/>
  <c r="J55"/>
  <c r="J59"/>
  <c r="J67"/>
  <c r="J12"/>
  <c r="J24"/>
  <c r="J25"/>
  <c r="J29"/>
  <c r="J36"/>
  <c r="J38"/>
  <c r="J43"/>
  <c r="J9"/>
  <c r="J10"/>
  <c r="J17"/>
  <c r="J23"/>
  <c r="J26"/>
  <c r="J28"/>
  <c r="J30"/>
  <c r="J31"/>
  <c r="J49"/>
  <c r="J52"/>
  <c r="J68"/>
  <c r="J13"/>
  <c r="J19"/>
  <c r="J21"/>
  <c r="J32"/>
  <c r="J37"/>
  <c r="J40"/>
  <c r="J47"/>
  <c r="J50"/>
  <c r="J53"/>
  <c r="J56"/>
  <c r="J60"/>
  <c r="J62"/>
  <c r="J65"/>
  <c r="J39"/>
  <c r="J57"/>
  <c r="J22"/>
  <c r="J33"/>
  <c r="J34"/>
  <c r="J48"/>
  <c r="J58"/>
  <c r="J54"/>
  <c r="J64"/>
  <c r="J5"/>
  <c r="J7"/>
  <c r="J20"/>
  <c r="J8"/>
  <c r="J11"/>
  <c r="J45"/>
  <c r="J46"/>
  <c r="J61"/>
  <c r="J63"/>
  <c r="J66"/>
  <c r="J2"/>
  <c r="M1"/>
  <c r="O1"/>
  <c r="M2"/>
  <c r="O2"/>
  <c r="M27"/>
  <c r="M3"/>
  <c r="M6"/>
  <c r="M14"/>
  <c r="M15"/>
  <c r="M16"/>
  <c r="M18"/>
  <c r="M35"/>
  <c r="M41"/>
  <c r="M42"/>
  <c r="M44"/>
  <c r="M51"/>
  <c r="M55"/>
  <c r="M59"/>
  <c r="M67"/>
  <c r="M12"/>
  <c r="M24"/>
  <c r="M25"/>
  <c r="M29"/>
  <c r="M36"/>
  <c r="M38"/>
  <c r="M43"/>
  <c r="M9"/>
  <c r="M10"/>
  <c r="M17"/>
  <c r="M23"/>
  <c r="M26"/>
  <c r="M28"/>
  <c r="M30"/>
  <c r="M31"/>
  <c r="M49"/>
  <c r="M52"/>
  <c r="M68"/>
  <c r="M13"/>
  <c r="M19"/>
  <c r="M21"/>
  <c r="M32"/>
  <c r="M37"/>
  <c r="M40"/>
  <c r="M47"/>
  <c r="M50"/>
  <c r="M53"/>
  <c r="M56"/>
  <c r="M60"/>
  <c r="M62"/>
  <c r="M65"/>
  <c r="M39"/>
  <c r="M57"/>
  <c r="M22"/>
  <c r="M33"/>
  <c r="M34"/>
  <c r="M48"/>
  <c r="M58"/>
  <c r="M54"/>
  <c r="M64"/>
  <c r="M5"/>
  <c r="M7"/>
  <c r="M20"/>
  <c r="M8"/>
  <c r="M11"/>
  <c r="M45"/>
  <c r="M46"/>
  <c r="M61"/>
  <c r="M63"/>
  <c r="M66"/>
  <c r="M4"/>
  <c r="J56" i="1" l="1"/>
  <c r="G111" i="2"/>
  <c r="F111" s="1"/>
  <c r="K67" i="1" l="1"/>
  <c r="K78"/>
  <c r="K42"/>
  <c r="K89"/>
  <c r="K61"/>
  <c r="K66"/>
  <c r="K94"/>
  <c r="K49"/>
  <c r="K65"/>
  <c r="K45"/>
  <c r="K18"/>
  <c r="K47"/>
  <c r="K14"/>
  <c r="K29"/>
  <c r="K74"/>
  <c r="K17"/>
  <c r="K4"/>
  <c r="K96"/>
  <c r="K62"/>
  <c r="K36"/>
  <c r="K37"/>
  <c r="K21"/>
  <c r="K40"/>
  <c r="K72"/>
  <c r="K20"/>
  <c r="K46"/>
  <c r="K7"/>
  <c r="K27"/>
  <c r="K24"/>
  <c r="K48"/>
  <c r="K54"/>
  <c r="K11"/>
  <c r="K41"/>
  <c r="K22"/>
  <c r="K33"/>
  <c r="K9"/>
  <c r="K93"/>
  <c r="K52"/>
  <c r="K53"/>
  <c r="K68"/>
  <c r="K50"/>
  <c r="K15"/>
  <c r="K10"/>
  <c r="K34"/>
  <c r="K13"/>
  <c r="K84"/>
  <c r="K90"/>
  <c r="K5"/>
  <c r="K19"/>
  <c r="K58"/>
  <c r="K32"/>
  <c r="K80"/>
  <c r="K116"/>
  <c r="K110"/>
  <c r="K112"/>
  <c r="K101"/>
  <c r="K81"/>
  <c r="K99"/>
  <c r="K86"/>
  <c r="K76"/>
  <c r="K115"/>
  <c r="K106"/>
  <c r="K85"/>
  <c r="K55"/>
  <c r="K73"/>
  <c r="K113"/>
  <c r="K57"/>
  <c r="K104"/>
  <c r="K82"/>
  <c r="K77"/>
  <c r="H56"/>
  <c r="I56" s="1"/>
  <c r="H111"/>
  <c r="I111" s="1"/>
  <c r="M84" l="1"/>
  <c r="M100"/>
  <c r="L100"/>
  <c r="K83"/>
  <c r="K100"/>
  <c r="M66"/>
  <c r="L83"/>
  <c r="M83"/>
  <c r="M89"/>
  <c r="L67"/>
  <c r="M67"/>
  <c r="K95"/>
  <c r="L95"/>
  <c r="M95"/>
  <c r="K87"/>
  <c r="L87"/>
  <c r="M87"/>
  <c r="L88"/>
  <c r="M88"/>
  <c r="K114"/>
  <c r="K88"/>
  <c r="L114"/>
  <c r="M114"/>
  <c r="L90"/>
  <c r="M90"/>
  <c r="L94"/>
  <c r="M94"/>
  <c r="L22"/>
  <c r="M22"/>
  <c r="M96"/>
  <c r="L63"/>
  <c r="K63"/>
  <c r="M63"/>
  <c r="L9"/>
  <c r="M9"/>
  <c r="M36"/>
  <c r="L92"/>
  <c r="M92"/>
  <c r="K64"/>
  <c r="K92"/>
  <c r="M5"/>
  <c r="L42"/>
  <c r="M42"/>
  <c r="L49"/>
  <c r="M49"/>
  <c r="M65"/>
  <c r="L8"/>
  <c r="M8"/>
  <c r="K8"/>
  <c r="L93"/>
  <c r="M93"/>
  <c r="L64"/>
  <c r="M64"/>
  <c r="L41"/>
  <c r="M41"/>
  <c r="M45"/>
  <c r="L45"/>
  <c r="K79"/>
  <c r="L79"/>
  <c r="M79"/>
  <c r="L78"/>
  <c r="M78"/>
  <c r="L98"/>
  <c r="M98"/>
  <c r="K75"/>
  <c r="K98"/>
  <c r="L75"/>
  <c r="M75"/>
  <c r="M37"/>
  <c r="M62"/>
  <c r="L103"/>
  <c r="M103"/>
  <c r="K91"/>
  <c r="K103"/>
  <c r="L91"/>
  <c r="M91"/>
  <c r="M52"/>
  <c r="M53"/>
  <c r="L53"/>
  <c r="L54"/>
  <c r="M54"/>
  <c r="M19"/>
  <c r="M18"/>
  <c r="L18"/>
  <c r="L74"/>
  <c r="M74"/>
  <c r="K69"/>
  <c r="M69"/>
  <c r="L69"/>
  <c r="M43"/>
  <c r="K43"/>
  <c r="L43"/>
  <c r="M33"/>
  <c r="M70"/>
  <c r="L70"/>
  <c r="K6"/>
  <c r="K70"/>
  <c r="K71"/>
  <c r="L71"/>
  <c r="M71"/>
  <c r="M21"/>
  <c r="M6"/>
  <c r="L6"/>
  <c r="L48"/>
  <c r="M48"/>
  <c r="M47"/>
  <c r="L68"/>
  <c r="M68"/>
  <c r="L40"/>
  <c r="M40"/>
  <c r="M20"/>
  <c r="L20"/>
  <c r="M14"/>
  <c r="L2"/>
  <c r="K2"/>
  <c r="M2"/>
  <c r="M29"/>
  <c r="L50"/>
  <c r="M50"/>
  <c r="M30"/>
  <c r="K30"/>
  <c r="L30"/>
  <c r="L72"/>
  <c r="M72"/>
  <c r="M51"/>
  <c r="L51"/>
  <c r="K60"/>
  <c r="K51"/>
  <c r="L60"/>
  <c r="M60"/>
  <c r="L61"/>
  <c r="M61"/>
  <c r="L59"/>
  <c r="M59"/>
  <c r="K35"/>
  <c r="K59"/>
  <c r="M39"/>
  <c r="L39"/>
  <c r="K39"/>
  <c r="M46"/>
  <c r="L46"/>
  <c r="M15"/>
  <c r="K44"/>
  <c r="L44"/>
  <c r="M44"/>
  <c r="L35"/>
  <c r="M35"/>
  <c r="M58"/>
  <c r="K38"/>
  <c r="M38"/>
  <c r="L38"/>
  <c r="M27"/>
  <c r="M10"/>
  <c r="L10"/>
  <c r="L11"/>
  <c r="M11"/>
  <c r="M28"/>
  <c r="L28"/>
  <c r="K31"/>
  <c r="K28"/>
  <c r="L34"/>
  <c r="M34"/>
  <c r="L7"/>
  <c r="M7"/>
  <c r="L32"/>
  <c r="M32"/>
  <c r="M4"/>
  <c r="L24"/>
  <c r="M24"/>
  <c r="L31"/>
  <c r="M31"/>
  <c r="K16"/>
  <c r="L16"/>
  <c r="M16"/>
  <c r="M26"/>
  <c r="L26"/>
  <c r="K117"/>
  <c r="K26"/>
  <c r="L13"/>
  <c r="M13"/>
  <c r="K12"/>
  <c r="M12"/>
  <c r="L12"/>
  <c r="K23"/>
  <c r="L23"/>
  <c r="M23"/>
  <c r="L25"/>
  <c r="K25"/>
  <c r="M25"/>
  <c r="L17"/>
  <c r="M17"/>
  <c r="K3"/>
  <c r="L3"/>
  <c r="M3"/>
  <c r="L117"/>
  <c r="M117"/>
  <c r="M55"/>
  <c r="K107"/>
  <c r="M107"/>
  <c r="L107"/>
  <c r="M101"/>
  <c r="L101"/>
  <c r="M115"/>
  <c r="L99"/>
  <c r="M99"/>
  <c r="M77"/>
  <c r="M81"/>
  <c r="M112"/>
  <c r="M104"/>
  <c r="L106"/>
  <c r="M106"/>
  <c r="M116"/>
  <c r="M86"/>
  <c r="L86"/>
  <c r="L76"/>
  <c r="M76"/>
  <c r="K108"/>
  <c r="K97"/>
  <c r="L97"/>
  <c r="M97"/>
  <c r="L109"/>
  <c r="M109"/>
  <c r="K109"/>
  <c r="L113"/>
  <c r="M113"/>
  <c r="L57"/>
  <c r="M57"/>
  <c r="K102"/>
  <c r="L102"/>
  <c r="M102"/>
  <c r="M73"/>
  <c r="M110"/>
  <c r="M82"/>
  <c r="L80"/>
  <c r="M80"/>
  <c r="L108"/>
  <c r="M108"/>
  <c r="M85"/>
  <c r="K111"/>
  <c r="K105"/>
  <c r="K56"/>
  <c r="L105"/>
  <c r="M105"/>
  <c r="L56"/>
  <c r="M111"/>
  <c r="L111"/>
  <c r="M56"/>
</calcChain>
</file>

<file path=xl/sharedStrings.xml><?xml version="1.0" encoding="utf-8"?>
<sst xmlns="http://schemas.openxmlformats.org/spreadsheetml/2006/main" count="2018" uniqueCount="313">
  <si>
    <t>startovní číslo</t>
  </si>
  <si>
    <t>Příjmení</t>
  </si>
  <si>
    <t>Jméno</t>
  </si>
  <si>
    <t>Ročník</t>
  </si>
  <si>
    <t>Oddíl</t>
  </si>
  <si>
    <t>Pohlaví M/Z</t>
  </si>
  <si>
    <t>Startovní čas</t>
  </si>
  <si>
    <t>čas v cíly</t>
  </si>
  <si>
    <t>výsledný čas</t>
  </si>
  <si>
    <t>Kategorie</t>
  </si>
  <si>
    <t>Pořadí v kategorii</t>
  </si>
  <si>
    <t>Celkové pořadí Muži/Ženy</t>
  </si>
  <si>
    <t>Celkové pořadí</t>
  </si>
  <si>
    <t>Jan</t>
  </si>
  <si>
    <t>M</t>
  </si>
  <si>
    <t>M20</t>
  </si>
  <si>
    <t xml:space="preserve"> </t>
  </si>
  <si>
    <t>čas v cíli</t>
  </si>
  <si>
    <t>korekce času</t>
  </si>
  <si>
    <t>Jandečková</t>
  </si>
  <si>
    <t>Alžběta</t>
  </si>
  <si>
    <t>Pišišvorové</t>
  </si>
  <si>
    <t>Z</t>
  </si>
  <si>
    <t>Jandečka</t>
  </si>
  <si>
    <t>Kryštof</t>
  </si>
  <si>
    <t>Kulhavý</t>
  </si>
  <si>
    <t>Jakub</t>
  </si>
  <si>
    <t>ZŠ Donovalská</t>
  </si>
  <si>
    <t>Sedláček</t>
  </si>
  <si>
    <t>Jaroslav</t>
  </si>
  <si>
    <t>Psk Olymp Praha</t>
  </si>
  <si>
    <t>Eliáš</t>
  </si>
  <si>
    <t>Petr</t>
  </si>
  <si>
    <t>Praha 12 - Komořany</t>
  </si>
  <si>
    <t>Fajta</t>
  </si>
  <si>
    <t>Viktor</t>
  </si>
  <si>
    <t>D5</t>
  </si>
  <si>
    <t>Hanousek</t>
  </si>
  <si>
    <t>Braník</t>
  </si>
  <si>
    <t>Pechek</t>
  </si>
  <si>
    <t>Kerteam</t>
  </si>
  <si>
    <t>Petrányi</t>
  </si>
  <si>
    <t>Radoslav</t>
  </si>
  <si>
    <t>Za dobrú kondíciu</t>
  </si>
  <si>
    <t>Svoboda</t>
  </si>
  <si>
    <t>Vojtěch</t>
  </si>
  <si>
    <t>Modřany</t>
  </si>
  <si>
    <t>Šikola</t>
  </si>
  <si>
    <t>Pavel</t>
  </si>
  <si>
    <t>ČBK Česká Lípa</t>
  </si>
  <si>
    <t>Špak</t>
  </si>
  <si>
    <t>Michal</t>
  </si>
  <si>
    <t>Poprad</t>
  </si>
  <si>
    <t>Buchtík</t>
  </si>
  <si>
    <t>Ondřej</t>
  </si>
  <si>
    <t>Hromádka</t>
  </si>
  <si>
    <t>Chyba</t>
  </si>
  <si>
    <t>Jiří</t>
  </si>
  <si>
    <t>Nutrend Specialized</t>
  </si>
  <si>
    <t>Janda</t>
  </si>
  <si>
    <t>Martin</t>
  </si>
  <si>
    <t>KOB Dobruška</t>
  </si>
  <si>
    <t>Kopáč</t>
  </si>
  <si>
    <t>TJ Dukla Praha</t>
  </si>
  <si>
    <t>Kotlík</t>
  </si>
  <si>
    <t>Kamil</t>
  </si>
  <si>
    <t>Hegesh</t>
  </si>
  <si>
    <t>Mařík</t>
  </si>
  <si>
    <t>Praha</t>
  </si>
  <si>
    <t>Oberlander</t>
  </si>
  <si>
    <t>Sokol Senohraby</t>
  </si>
  <si>
    <t>Pech</t>
  </si>
  <si>
    <t>Jindřich</t>
  </si>
  <si>
    <t>Žleby</t>
  </si>
  <si>
    <t>Pejša</t>
  </si>
  <si>
    <t>smí být prázdné</t>
  </si>
  <si>
    <t>Šmehlík</t>
  </si>
  <si>
    <t>OSŽ</t>
  </si>
  <si>
    <t>Turek</t>
  </si>
  <si>
    <t>AC Sparta Praha</t>
  </si>
  <si>
    <t>Aldorf</t>
  </si>
  <si>
    <t>Luboš</t>
  </si>
  <si>
    <t>Sabzo</t>
  </si>
  <si>
    <t>Březina</t>
  </si>
  <si>
    <t>Tomáš</t>
  </si>
  <si>
    <t>SABZO Praha</t>
  </si>
  <si>
    <t>Čadil</t>
  </si>
  <si>
    <t>Dejvice</t>
  </si>
  <si>
    <t>Duchoň</t>
  </si>
  <si>
    <t>David</t>
  </si>
  <si>
    <t>Praha Újezd</t>
  </si>
  <si>
    <t>Dvořák</t>
  </si>
  <si>
    <t>Atlet Šestajovice</t>
  </si>
  <si>
    <t>Holub</t>
  </si>
  <si>
    <t>Bering Praha</t>
  </si>
  <si>
    <t>Koudelka</t>
  </si>
  <si>
    <t>Drahomír</t>
  </si>
  <si>
    <t>Meixner</t>
  </si>
  <si>
    <t>Leitner</t>
  </si>
  <si>
    <t>Josef</t>
  </si>
  <si>
    <t>TJ Stupně Poražených</t>
  </si>
  <si>
    <t>Novák</t>
  </si>
  <si>
    <t>Radomír</t>
  </si>
  <si>
    <t>Laco Team</t>
  </si>
  <si>
    <t>Petrouš</t>
  </si>
  <si>
    <t>Ivo</t>
  </si>
  <si>
    <t>Praha 7</t>
  </si>
  <si>
    <t>Rychecký</t>
  </si>
  <si>
    <t>HH Smíchov</t>
  </si>
  <si>
    <t>Ok Roztoky</t>
  </si>
  <si>
    <t>Scheu</t>
  </si>
  <si>
    <t>Harald</t>
  </si>
  <si>
    <t>LMB</t>
  </si>
  <si>
    <t>Vávra</t>
  </si>
  <si>
    <t>Živný</t>
  </si>
  <si>
    <t>Stromovka</t>
  </si>
  <si>
    <t>Doležal</t>
  </si>
  <si>
    <t>Jaromír</t>
  </si>
  <si>
    <t>Flaks</t>
  </si>
  <si>
    <t>SV Stříbro</t>
  </si>
  <si>
    <t>Ge</t>
  </si>
  <si>
    <t>Evžen</t>
  </si>
  <si>
    <t>Liga 100 Praha</t>
  </si>
  <si>
    <t>Minchev</t>
  </si>
  <si>
    <t>Ivan</t>
  </si>
  <si>
    <t>JUST</t>
  </si>
  <si>
    <t>SABZO</t>
  </si>
  <si>
    <t>Urban</t>
  </si>
  <si>
    <t>Vitásek</t>
  </si>
  <si>
    <t>Buková</t>
  </si>
  <si>
    <t>Vlček</t>
  </si>
  <si>
    <t>Bohumil</t>
  </si>
  <si>
    <t>Praha 13</t>
  </si>
  <si>
    <t>Gregor</t>
  </si>
  <si>
    <t>AC OH Praha</t>
  </si>
  <si>
    <t>Nový</t>
  </si>
  <si>
    <t>Břetislav</t>
  </si>
  <si>
    <t>Paukert</t>
  </si>
  <si>
    <t>Milan</t>
  </si>
  <si>
    <t>Pucholt</t>
  </si>
  <si>
    <t>Miroslav</t>
  </si>
  <si>
    <t>SABZO / Praha</t>
  </si>
  <si>
    <t>Šimon</t>
  </si>
  <si>
    <t>Miloš</t>
  </si>
  <si>
    <t>PSK UNION Praha</t>
  </si>
  <si>
    <t>Werner</t>
  </si>
  <si>
    <t>Karlová</t>
  </si>
  <si>
    <t>Zuzana</t>
  </si>
  <si>
    <t>Lipence</t>
  </si>
  <si>
    <t>Lagová</t>
  </si>
  <si>
    <t>Alena</t>
  </si>
  <si>
    <t>Tragédka</t>
  </si>
  <si>
    <t>Pechová</t>
  </si>
  <si>
    <t>Jitka</t>
  </si>
  <si>
    <t>Věra</t>
  </si>
  <si>
    <t>Kotlíková</t>
  </si>
  <si>
    <t>Petra</t>
  </si>
  <si>
    <t>Komořany</t>
  </si>
  <si>
    <t>Šugová</t>
  </si>
  <si>
    <t>Naděžda</t>
  </si>
  <si>
    <t>HEROSTORE RACING TEAM</t>
  </si>
  <si>
    <t>Bařtipánová</t>
  </si>
  <si>
    <t>Ivana</t>
  </si>
  <si>
    <t>Bonbon</t>
  </si>
  <si>
    <t>Sedláčková</t>
  </si>
  <si>
    <t>Trnková</t>
  </si>
  <si>
    <t>Štěpánka</t>
  </si>
  <si>
    <t>Dolejšova</t>
  </si>
  <si>
    <t>Sabzo Praha</t>
  </si>
  <si>
    <t>Flieglová</t>
  </si>
  <si>
    <t>Honzáková</t>
  </si>
  <si>
    <t>Jiřina</t>
  </si>
  <si>
    <t>Břevnov</t>
  </si>
  <si>
    <t>Mališová</t>
  </si>
  <si>
    <t>Karla</t>
  </si>
  <si>
    <t>Pucholtová</t>
  </si>
  <si>
    <t>Zdeňka</t>
  </si>
  <si>
    <t>Vavrušová</t>
  </si>
  <si>
    <t>Helena</t>
  </si>
  <si>
    <t>TJ Liga 100</t>
  </si>
  <si>
    <t>Požgayová</t>
  </si>
  <si>
    <t>Jana</t>
  </si>
  <si>
    <t>Bonbon Praha</t>
  </si>
  <si>
    <t>Procházková</t>
  </si>
  <si>
    <t>Irena</t>
  </si>
  <si>
    <t>TJ H8je</t>
  </si>
  <si>
    <t>hod</t>
  </si>
  <si>
    <t>min</t>
  </si>
  <si>
    <t>sec</t>
  </si>
  <si>
    <t>desetiny</t>
  </si>
  <si>
    <t>Všichni bez rozdílu v kategorii</t>
  </si>
  <si>
    <t>Start. číslo</t>
  </si>
  <si>
    <t>Přijmení</t>
  </si>
  <si>
    <t>Klub</t>
  </si>
  <si>
    <t>Cílový čas</t>
  </si>
  <si>
    <t>Poř. v kat.</t>
  </si>
  <si>
    <t>Poř.celk.</t>
  </si>
  <si>
    <t>Juniorky</t>
  </si>
  <si>
    <t>Junioři</t>
  </si>
  <si>
    <t>Muži 20 - 39 let</t>
  </si>
  <si>
    <t>Muži 40 - 49 let</t>
  </si>
  <si>
    <t>Muži 50 - 59 let</t>
  </si>
  <si>
    <t>Muži 60 - 69 let</t>
  </si>
  <si>
    <t>Muži nad 70 let</t>
  </si>
  <si>
    <t>Ženy 20 - 34 let</t>
  </si>
  <si>
    <t>Ženy 35 - 44 let</t>
  </si>
  <si>
    <t>Ženy 45 - 54 let</t>
  </si>
  <si>
    <t>Ženy 55 - 64 let</t>
  </si>
  <si>
    <t>Ženy nad 65 let</t>
  </si>
  <si>
    <t>Kategorie ženy</t>
  </si>
  <si>
    <t>Kategorie Muži</t>
  </si>
  <si>
    <t>Jky</t>
  </si>
  <si>
    <t>Jri</t>
  </si>
  <si>
    <t>Z20</t>
  </si>
  <si>
    <t>Z35</t>
  </si>
  <si>
    <t>M40</t>
  </si>
  <si>
    <t>Z45</t>
  </si>
  <si>
    <t>M50</t>
  </si>
  <si>
    <t>Z55</t>
  </si>
  <si>
    <t>M60</t>
  </si>
  <si>
    <t>Z65</t>
  </si>
  <si>
    <t>M70</t>
  </si>
  <si>
    <t>AVC Praha</t>
  </si>
  <si>
    <t>SK Velká Hraštice</t>
  </si>
  <si>
    <t>OMEXOM</t>
  </si>
  <si>
    <t>Praha Modřany</t>
  </si>
  <si>
    <t>AC SAKÉ KATEŘINKY</t>
  </si>
  <si>
    <t>BBK</t>
  </si>
  <si>
    <t>Strašnice</t>
  </si>
  <si>
    <t>Tereza</t>
  </si>
  <si>
    <t>Gololobovová</t>
  </si>
  <si>
    <t>Blanka</t>
  </si>
  <si>
    <t>Hrbáček</t>
  </si>
  <si>
    <t>Krejci</t>
  </si>
  <si>
    <t>Kuriš</t>
  </si>
  <si>
    <t>Radek</t>
  </si>
  <si>
    <t>Kutmon</t>
  </si>
  <si>
    <t>Lukáš</t>
  </si>
  <si>
    <t>Skopalík</t>
  </si>
  <si>
    <t>Smékal</t>
  </si>
  <si>
    <t>Strejček</t>
  </si>
  <si>
    <t>Šťástka</t>
  </si>
  <si>
    <t>TJ Háje</t>
  </si>
  <si>
    <t>Vlachynská</t>
  </si>
  <si>
    <t>Libuše</t>
  </si>
  <si>
    <t>Noháčová</t>
  </si>
  <si>
    <t>Radka</t>
  </si>
  <si>
    <t>PETROUPIM</t>
  </si>
  <si>
    <t>Noháč</t>
  </si>
  <si>
    <t>Písek</t>
  </si>
  <si>
    <t>Čepera</t>
  </si>
  <si>
    <t>Ztělesněné zlo</t>
  </si>
  <si>
    <t>Šiman</t>
  </si>
  <si>
    <t>Eduard</t>
  </si>
  <si>
    <t>Záběhlice</t>
  </si>
  <si>
    <t>Volný</t>
  </si>
  <si>
    <t>Relax medvědice</t>
  </si>
  <si>
    <t>Rožánek</t>
  </si>
  <si>
    <t>Vladimír</t>
  </si>
  <si>
    <t>Vaavro</t>
  </si>
  <si>
    <t>Roman</t>
  </si>
  <si>
    <t>Traktor humus</t>
  </si>
  <si>
    <t>Matiášek</t>
  </si>
  <si>
    <t xml:space="preserve">Treglerová </t>
  </si>
  <si>
    <t>Alice</t>
  </si>
  <si>
    <t>Slamiak</t>
  </si>
  <si>
    <t>Stanislav</t>
  </si>
  <si>
    <t>Pulkrábek</t>
  </si>
  <si>
    <t>Zlatokop</t>
  </si>
  <si>
    <t>Karatochvíl</t>
  </si>
  <si>
    <t>Sokol Hlubočepy</t>
  </si>
  <si>
    <t>Brožová</t>
  </si>
  <si>
    <t>Milena</t>
  </si>
  <si>
    <t>Zahrádky</t>
  </si>
  <si>
    <t>Černý</t>
  </si>
  <si>
    <t>25A</t>
  </si>
  <si>
    <t>Tafijčuková</t>
  </si>
  <si>
    <t>Veronika</t>
  </si>
  <si>
    <t>Adrien elixir team</t>
  </si>
  <si>
    <t>Likusová</t>
  </si>
  <si>
    <t>Dagmar</t>
  </si>
  <si>
    <t>Polcar</t>
  </si>
  <si>
    <t>Dušan</t>
  </si>
  <si>
    <t>Barbora</t>
  </si>
  <si>
    <t>Homolová</t>
  </si>
  <si>
    <t>VSK MFF</t>
  </si>
  <si>
    <t>Kamenný Přívoz</t>
  </si>
  <si>
    <t>Záruba</t>
  </si>
  <si>
    <t>Vinohrady</t>
  </si>
  <si>
    <t>Krchová</t>
  </si>
  <si>
    <t>Fyziokinesis</t>
  </si>
  <si>
    <t>Pletka</t>
  </si>
  <si>
    <t>Zbraslav</t>
  </si>
  <si>
    <t>Adam</t>
  </si>
  <si>
    <t>Boubelík</t>
  </si>
  <si>
    <t>Macáková</t>
  </si>
  <si>
    <t>Lucie</t>
  </si>
  <si>
    <t>Šárka</t>
  </si>
  <si>
    <t>Kuba</t>
  </si>
  <si>
    <t>Daniel</t>
  </si>
  <si>
    <t>TJ Start Lukavec</t>
  </si>
  <si>
    <t>Barcal</t>
  </si>
  <si>
    <t>Richard</t>
  </si>
  <si>
    <t>Dos amigos</t>
  </si>
  <si>
    <t>Vlčková</t>
  </si>
  <si>
    <t>Iveta</t>
  </si>
  <si>
    <t>SK Babice</t>
  </si>
  <si>
    <t>Marhoun</t>
  </si>
  <si>
    <t>VSK MFF UK</t>
  </si>
  <si>
    <t>Růžičková</t>
  </si>
  <si>
    <t>Slabý odvar</t>
  </si>
  <si>
    <t>Hejkrlík</t>
  </si>
  <si>
    <t>Filip</t>
  </si>
</sst>
</file>

<file path=xl/styles.xml><?xml version="1.0" encoding="utf-8"?>
<styleSheet xmlns="http://schemas.openxmlformats.org/spreadsheetml/2006/main">
  <numFmts count="3">
    <numFmt numFmtId="164" formatCode="mm:ss.0;@"/>
    <numFmt numFmtId="165" formatCode="h:mm:ss.0;@"/>
    <numFmt numFmtId="166" formatCode="ss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scheme val="minor"/>
    </font>
    <font>
      <u/>
      <sz val="11"/>
      <color theme="10"/>
      <name val="Calibri"/>
      <family val="2"/>
      <charset val="238"/>
      <scheme val="minor"/>
    </font>
    <font>
      <sz val="12"/>
      <color rgb="FF444444"/>
      <name val="Arial"/>
      <family val="2"/>
      <charset val="238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CBCBCB"/>
      </left>
      <right/>
      <top/>
      <bottom style="medium">
        <color rgb="FFCBCBCB"/>
      </bottom>
      <diagonal/>
    </border>
    <border>
      <left style="medium">
        <color rgb="FFCBCBCB"/>
      </left>
      <right/>
      <top style="medium">
        <color rgb="FFCBCBCB"/>
      </top>
      <bottom style="medium">
        <color rgb="FFCBCBCB"/>
      </bottom>
      <diagonal/>
    </border>
    <border>
      <left style="medium">
        <color rgb="FFCBCBCB"/>
      </left>
      <right style="medium">
        <color rgb="FFCBCBCB"/>
      </right>
      <top style="medium">
        <color rgb="FFCBCBCB"/>
      </top>
      <bottom style="medium">
        <color rgb="FFCBCBCB"/>
      </bottom>
      <diagonal/>
    </border>
    <border>
      <left style="medium">
        <color rgb="FFCBCBCB"/>
      </left>
      <right style="medium">
        <color rgb="FFCBCBCB"/>
      </right>
      <top/>
      <bottom style="medium">
        <color rgb="FFCBCBCB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/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165" fontId="0" fillId="0" borderId="0" xfId="0" applyNumberFormat="1" applyProtection="1">
      <protection hidden="1"/>
    </xf>
    <xf numFmtId="164" fontId="1" fillId="0" borderId="0" xfId="0" applyNumberFormat="1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5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166" fontId="0" fillId="4" borderId="1" xfId="0" applyNumberFormat="1" applyFill="1" applyBorder="1" applyAlignment="1">
      <alignment horizontal="center" vertical="center" wrapText="1"/>
    </xf>
    <xf numFmtId="165" fontId="0" fillId="0" borderId="0" xfId="0" applyNumberFormat="1"/>
    <xf numFmtId="0" fontId="3" fillId="0" borderId="0" xfId="1"/>
    <xf numFmtId="0" fontId="4" fillId="0" borderId="0" xfId="1" applyFont="1"/>
    <xf numFmtId="0" fontId="3" fillId="0" borderId="0" xfId="1" applyProtection="1">
      <protection hidden="1"/>
    </xf>
    <xf numFmtId="165" fontId="0" fillId="0" borderId="2" xfId="0" applyNumberFormat="1" applyBorder="1"/>
    <xf numFmtId="0" fontId="5" fillId="0" borderId="0" xfId="0" applyFont="1"/>
    <xf numFmtId="0" fontId="6" fillId="0" borderId="0" xfId="2"/>
    <xf numFmtId="0" fontId="7" fillId="6" borderId="3" xfId="0" applyFont="1" applyFill="1" applyBorder="1" applyAlignment="1">
      <alignment horizontal="left" vertical="center" wrapText="1" indent="1"/>
    </xf>
    <xf numFmtId="0" fontId="7" fillId="6" borderId="4" xfId="0" applyFont="1" applyFill="1" applyBorder="1" applyAlignment="1">
      <alignment horizontal="left" vertical="center" wrapText="1" indent="1"/>
    </xf>
    <xf numFmtId="0" fontId="7" fillId="6" borderId="5" xfId="0" applyFont="1" applyFill="1" applyBorder="1" applyAlignment="1">
      <alignment vertical="center" wrapText="1"/>
    </xf>
    <xf numFmtId="0" fontId="7" fillId="6" borderId="6" xfId="0" applyFont="1" applyFill="1" applyBorder="1" applyAlignment="1">
      <alignment vertical="center" wrapText="1"/>
    </xf>
    <xf numFmtId="0" fontId="3" fillId="0" borderId="0" xfId="1" applyFill="1"/>
    <xf numFmtId="0" fontId="3" fillId="0" borderId="0" xfId="1" applyFill="1" applyProtection="1">
      <protection hidden="1"/>
    </xf>
    <xf numFmtId="0" fontId="0" fillId="0" borderId="0" xfId="0" applyNumberFormat="1" applyProtection="1">
      <protection hidden="1"/>
    </xf>
    <xf numFmtId="0" fontId="0" fillId="0" borderId="0" xfId="0" applyNumberFormat="1" applyAlignment="1" applyProtection="1">
      <alignment horizontal="center"/>
      <protection hidden="1"/>
    </xf>
    <xf numFmtId="0" fontId="8" fillId="0" borderId="0" xfId="1" applyFont="1" applyFill="1" applyProtection="1">
      <protection hidden="1"/>
    </xf>
    <xf numFmtId="0" fontId="8" fillId="0" borderId="0" xfId="1" applyFont="1" applyFill="1"/>
    <xf numFmtId="21" fontId="0" fillId="0" borderId="0" xfId="0" applyNumberFormat="1"/>
    <xf numFmtId="0" fontId="3" fillId="0" borderId="0" xfId="1" applyAlignment="1"/>
    <xf numFmtId="0" fontId="4" fillId="0" borderId="0" xfId="1" applyFont="1" applyAlignment="1"/>
  </cellXfs>
  <cellStyles count="3">
    <cellStyle name="Hypertextový odkaz" xfId="2" builtinId="8"/>
    <cellStyle name="normální" xfId="0" builtinId="0"/>
    <cellStyle name="Normální 2" xfId="1"/>
  </cellStyles>
  <dxfs count="33">
    <dxf>
      <numFmt numFmtId="0" formatCode="General"/>
    </dxf>
    <dxf>
      <numFmt numFmtId="0" formatCode="General"/>
    </dxf>
    <dxf>
      <numFmt numFmtId="164" formatCode="mm:ss.0;@"/>
    </dxf>
    <dxf>
      <numFmt numFmtId="165" formatCode="h:mm:ss.0;@"/>
    </dxf>
    <dxf>
      <alignment horizontal="center" vertical="center" textRotation="0" indent="0" relativeIndent="255" justifyLastLine="0" shrinkToFit="0" readingOrder="0"/>
    </dxf>
    <dxf>
      <numFmt numFmtId="0" formatCode="General"/>
      <protection locked="1" hidden="1"/>
    </dxf>
    <dxf>
      <numFmt numFmtId="0" formatCode="General"/>
      <protection locked="1" hidden="1"/>
    </dxf>
    <dxf>
      <numFmt numFmtId="0" formatCode="General"/>
      <protection locked="1" hidden="1"/>
    </dxf>
    <dxf>
      <numFmt numFmtId="0" formatCode="General"/>
      <alignment horizontal="center" vertical="bottom" textRotation="0" wrapText="0" indent="0" relativeIndent="255" justifyLastLine="0" shrinkToFit="0" readingOrder="0"/>
      <protection locked="1" hidden="1"/>
    </dxf>
    <dxf>
      <font>
        <b/>
      </font>
      <numFmt numFmtId="164" formatCode="mm:ss.0;@"/>
      <protection locked="1" hidden="1"/>
    </dxf>
    <dxf>
      <numFmt numFmtId="165" formatCode="h:mm:ss.0;@"/>
      <protection locked="1" hidden="1"/>
    </dxf>
    <dxf>
      <numFmt numFmtId="165" formatCode="h:mm:ss.0;@"/>
      <protection locked="1" hidden="1"/>
    </dxf>
    <dxf>
      <numFmt numFmtId="0" formatCode="General"/>
      <alignment horizontal="center" vertical="bottom" textRotation="0" wrapText="0" indent="0" relativeIndent="255" justifyLastLine="0" shrinkToFit="0" readingOrder="0"/>
      <protection locked="1" hidden="1"/>
    </dxf>
    <dxf>
      <protection locked="1" hidden="1"/>
    </dxf>
    <dxf>
      <numFmt numFmtId="0" formatCode="General"/>
      <protection locked="1" hidden="1"/>
    </dxf>
    <dxf>
      <protection locked="1" hidden="1"/>
    </dxf>
    <dxf>
      <protection locked="1" hidden="1"/>
    </dxf>
    <dxf>
      <protection locked="1" hidden="1"/>
    </dxf>
    <dxf>
      <alignment horizontal="center" vertical="center" textRotation="0" wrapText="1" indent="0" relativeIndent="255" justifyLastLine="0" shrinkToFit="0" readingOrder="0"/>
    </dxf>
    <dxf>
      <numFmt numFmtId="0" formatCode="General"/>
      <protection locked="1" hidden="1"/>
    </dxf>
    <dxf>
      <numFmt numFmtId="0" formatCode="General"/>
      <protection locked="1" hidden="1"/>
    </dxf>
    <dxf>
      <numFmt numFmtId="0" formatCode="General"/>
      <protection locked="1" hidden="1"/>
    </dxf>
    <dxf>
      <numFmt numFmtId="0" formatCode="General"/>
      <alignment horizontal="center" vertical="bottom" textRotation="0" wrapText="0" indent="0" relativeIndent="255" justifyLastLine="0" shrinkToFit="0" readingOrder="0"/>
      <protection locked="1" hidden="1"/>
    </dxf>
    <dxf>
      <font>
        <b/>
      </font>
      <numFmt numFmtId="164" formatCode="mm:ss.0;@"/>
      <protection locked="1" hidden="1"/>
    </dxf>
    <dxf>
      <numFmt numFmtId="165" formatCode="h:mm:ss.0;@"/>
      <protection locked="1" hidden="1"/>
    </dxf>
    <dxf>
      <numFmt numFmtId="165" formatCode="h:mm:ss.0;@"/>
      <protection locked="1" hidden="1"/>
    </dxf>
    <dxf>
      <numFmt numFmtId="0" formatCode="General"/>
      <alignment horizontal="center" vertical="bottom" textRotation="0" wrapText="0" indent="0" relativeIndent="255" justifyLastLine="0" shrinkToFit="0" readingOrder="0"/>
      <protection locked="1" hidden="1"/>
    </dxf>
    <dxf>
      <protection locked="1" hidden="1"/>
    </dxf>
    <dxf>
      <numFmt numFmtId="0" formatCode="General"/>
      <protection locked="1" hidden="1"/>
    </dxf>
    <dxf>
      <protection locked="1" hidden="1"/>
    </dxf>
    <dxf>
      <protection locked="1" hidden="1"/>
    </dxf>
    <dxf>
      <protection locked="1" hidden="1"/>
    </dxf>
    <dxf>
      <alignment horizontal="center" vertical="center" textRotation="0" wrapText="1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7/relationships/slicerCache" Target="slicerCaches/slicerCache4.xml"/><Relationship Id="rId4" Type="http://schemas.openxmlformats.org/officeDocument/2006/relationships/worksheet" Target="worksheets/sheet4.xml"/><Relationship Id="rId9" Type="http://schemas.microsoft.com/office/2007/relationships/slicerCache" Target="slicerCaches/slicerCache3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59764</xdr:colOff>
      <xdr:row>6</xdr:row>
      <xdr:rowOff>0</xdr:rowOff>
    </xdr:from>
    <xdr:to>
      <xdr:col>15</xdr:col>
      <xdr:colOff>100853</xdr:colOff>
      <xdr:row>24</xdr:row>
      <xdr:rowOff>119530</xdr:rowOff>
    </xdr:to>
    <xdr:sp macro="" textlink="">
      <xdr:nvSpPr>
        <xdr:cNvPr id="2" name="Obdélník 1"/>
        <xdr:cNvSpPr>
          <a:spLocks noTextEdit="1"/>
        </xdr:cNvSpPr>
      </xdr:nvSpPr>
      <xdr:spPr>
        <a:xfrm>
          <a:off x="11766176" y="1297642"/>
          <a:ext cx="1266265" cy="3483535"/>
        </a:xfrm>
        <a:prstGeom prst="rect">
          <a:avLst/>
        </a:prstGeom>
        <a:solidFill>
          <a:prstClr val="white"/>
        </a:solidFill>
        <a:ln w="1">
          <a:solidFill>
            <a:prstClr val="green"/>
          </a:solidFill>
        </a:ln>
      </xdr:spPr>
      <xdr:txBody>
        <a:bodyPr vertOverflow="clip" horzOverflow="clip"/>
        <a:lstStyle/>
        <a:p>
          <a:r>
            <a:rPr lang="cs-CZ" sz="1100"/>
            <a:t>Tento obrazec představuje průřez tabulky. Tato verze aplikace Excel průřezy tabulek nepodporuje.Pokud se obrazec upravoval ve starší verzi Excelu nebo pokud se sešit uložil v Excelu 2007 nebo nějaké jeho starší verzi, průřez se nedá použít.</a:t>
          </a:r>
        </a:p>
      </xdr:txBody>
    </xdr:sp>
    <xdr:clientData/>
  </xdr:twoCellAnchor>
  <xdr:twoCellAnchor editAs="absolute">
    <xdr:from>
      <xdr:col>13</xdr:col>
      <xdr:colOff>30816</xdr:colOff>
      <xdr:row>1</xdr:row>
      <xdr:rowOff>31377</xdr:rowOff>
    </xdr:from>
    <xdr:to>
      <xdr:col>15</xdr:col>
      <xdr:colOff>119530</xdr:colOff>
      <xdr:row>5</xdr:row>
      <xdr:rowOff>168088</xdr:rowOff>
    </xdr:to>
    <xdr:sp macro="" textlink="">
      <xdr:nvSpPr>
        <xdr:cNvPr id="3" name="Obdélník 2"/>
        <xdr:cNvSpPr>
          <a:spLocks noTextEdit="1"/>
        </xdr:cNvSpPr>
      </xdr:nvSpPr>
      <xdr:spPr>
        <a:xfrm>
          <a:off x="11737228" y="397436"/>
          <a:ext cx="1313890" cy="883770"/>
        </a:xfrm>
        <a:prstGeom prst="rect">
          <a:avLst/>
        </a:prstGeom>
        <a:solidFill>
          <a:prstClr val="white"/>
        </a:solidFill>
        <a:ln w="1">
          <a:solidFill>
            <a:prstClr val="green"/>
          </a:solidFill>
        </a:ln>
      </xdr:spPr>
      <xdr:txBody>
        <a:bodyPr vertOverflow="clip" horzOverflow="clip"/>
        <a:lstStyle/>
        <a:p>
          <a:r>
            <a:rPr lang="cs-CZ" sz="1100"/>
            <a:t>Tento obrazec představuje průřez tabulky. Tato verze aplikace Excel průřezy tabulek nepodporuje.Pokud se obrazec upravoval ve starší verzi Excelu nebo pokud se sešit uložil v Excelu 2007 nebo nějaké jeho starší verzi, průřez se nedá použít.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393382</xdr:colOff>
      <xdr:row>9</xdr:row>
      <xdr:rowOff>25717</xdr:rowOff>
    </xdr:from>
    <xdr:to>
      <xdr:col>16</xdr:col>
      <xdr:colOff>484187</xdr:colOff>
      <xdr:row>40</xdr:row>
      <xdr:rowOff>22225</xdr:rowOff>
    </xdr:to>
    <xdr:sp macro="" textlink="">
      <xdr:nvSpPr>
        <xdr:cNvPr id="2" name="Obdélník 1"/>
        <xdr:cNvSpPr>
          <a:spLocks noTextEdit="1"/>
        </xdr:cNvSpPr>
      </xdr:nvSpPr>
      <xdr:spPr>
        <a:xfrm>
          <a:off x="12426950" y="414337"/>
          <a:ext cx="1828800" cy="1141413"/>
        </a:xfrm>
        <a:prstGeom prst="rect">
          <a:avLst/>
        </a:prstGeom>
        <a:solidFill>
          <a:prstClr val="white"/>
        </a:solidFill>
        <a:ln w="1">
          <a:solidFill>
            <a:prstClr val="green"/>
          </a:solidFill>
        </a:ln>
      </xdr:spPr>
      <xdr:txBody>
        <a:bodyPr vertOverflow="clip" horzOverflow="clip"/>
        <a:lstStyle/>
        <a:p>
          <a:r>
            <a:rPr lang="cs-CZ" sz="1100"/>
            <a:t>Tento obrazec představuje průřez tabulky. Tato verze aplikace Excel průřezy tabulek nepodporuje.Pokud se obrazec upravoval ve starší verzi Excelu nebo pokud se sešit uložil v Excelu 2007 nebo nějaké jeho starší verzi, průřez se nedá použít.</a:t>
          </a:r>
        </a:p>
      </xdr:txBody>
    </xdr:sp>
    <xdr:clientData/>
  </xdr:twoCellAnchor>
  <xdr:twoCellAnchor editAs="absolute">
    <xdr:from>
      <xdr:col>13</xdr:col>
      <xdr:colOff>393382</xdr:colOff>
      <xdr:row>40</xdr:row>
      <xdr:rowOff>57149</xdr:rowOff>
    </xdr:from>
    <xdr:to>
      <xdr:col>16</xdr:col>
      <xdr:colOff>484187</xdr:colOff>
      <xdr:row>129</xdr:row>
      <xdr:rowOff>134620</xdr:rowOff>
    </xdr:to>
    <xdr:sp macro="" textlink="">
      <xdr:nvSpPr>
        <xdr:cNvPr id="3" name="Obdélník 2"/>
        <xdr:cNvSpPr>
          <a:spLocks noTextEdit="1"/>
        </xdr:cNvSpPr>
      </xdr:nvSpPr>
      <xdr:spPr>
        <a:xfrm>
          <a:off x="12426950" y="1581149"/>
          <a:ext cx="1828800" cy="3879851"/>
        </a:xfrm>
        <a:prstGeom prst="rect">
          <a:avLst/>
        </a:prstGeom>
        <a:solidFill>
          <a:prstClr val="white"/>
        </a:solidFill>
        <a:ln w="1">
          <a:solidFill>
            <a:prstClr val="green"/>
          </a:solidFill>
        </a:ln>
      </xdr:spPr>
      <xdr:txBody>
        <a:bodyPr vertOverflow="clip" horzOverflow="clip"/>
        <a:lstStyle/>
        <a:p>
          <a:r>
            <a:rPr lang="cs-CZ" sz="1100"/>
            <a:t>Tento obrazec představuje průřez tabulky. Tato verze aplikace Excel průřezy tabulek nepodporuje.Pokud se obrazec upravoval ve starší verzi Excelu nebo pokud se sešit uložil v Excelu 2007 nebo nějaké jeho starší verzi, průřez se nedá použít.</a:t>
          </a:r>
        </a:p>
      </xdr:txBody>
    </xdr: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Kategorie" xr10:uid="{00000000-0013-0000-FFFF-FFFF01000000}" sourceName="Kategorie">
  <extLst>
    <x:ext xmlns:x15="http://schemas.microsoft.com/office/spreadsheetml/2010/11/main" uri="{2F2917AC-EB37-4324-AD4E-5DD8C200BD13}">
      <x15:tableSlicerCache tableId="4" column="9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Pohlaví_M_Z" xr10:uid="{00000000-0013-0000-FFFF-FFFF02000000}" sourceName="Pohlaví M/Z">
  <extLst>
    <x:ext xmlns:x15="http://schemas.microsoft.com/office/spreadsheetml/2010/11/main" uri="{2F2917AC-EB37-4324-AD4E-5DD8C200BD13}">
      <x15:tableSlicerCache tableId="4" column="14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Pohlaví_M_Z1" xr10:uid="{B84BD6CA-2EC5-42F3-AB06-83F7189DDFA7}" sourceName="Pohlaví M/Z">
  <extLst>
    <x:ext xmlns:x15="http://schemas.microsoft.com/office/spreadsheetml/2010/11/main" uri="{2F2917AC-EB37-4324-AD4E-5DD8C200BD13}">
      <x15:tableSlicerCache tableId="1" column="14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Kategorie1" xr10:uid="{D2A93515-5566-48D7-A0C5-342FC55B8882}" sourceName="Kategorie">
  <extLst>
    <x:ext xmlns:x15="http://schemas.microsoft.com/office/spreadsheetml/2010/11/main" uri="{2F2917AC-EB37-4324-AD4E-5DD8C200BD13}">
      <x15:tableSlicerCache tableId="1" column="9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ategorie" xr10:uid="{00000000-0014-0000-FFFF-FFFF01000000}" cache="Průřez_Kategorie" caption="Kategorie" rowHeight="241300"/>
  <slicer name="Pohlaví M/Z" xr10:uid="{00000000-0014-0000-FFFF-FFFF02000000}" cache="Průřez_Pohlaví_M_Z" caption="Pohlaví M/Z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ohlaví M/Z 1" xr10:uid="{E783974E-B947-43C1-9021-8D508A3B4B02}" cache="Průřez_Pohlaví_M_Z1" caption="Pohlaví M/Z" rowHeight="241300"/>
  <slicer name="Kategorie 1" xr10:uid="{D7558037-4C97-4EB9-B3A8-000C3052610C}" cache="Průřez_Kategorie1" caption="Kategorie" rowHeight="241300"/>
</slicers>
</file>

<file path=xl/tables/table1.xml><?xml version="1.0" encoding="utf-8"?>
<table xmlns="http://schemas.openxmlformats.org/spreadsheetml/2006/main" id="4" name="Tabulka15" displayName="Tabulka15" ref="A1:M117" totalsRowShown="0" headerRowDxfId="32" dataDxfId="31">
  <autoFilter ref="A1:M117"/>
  <sortState ref="A2:M2">
    <sortCondition ref="M2"/>
  </sortState>
  <tableColumns count="13">
    <tableColumn id="1" name="startovní číslo" dataDxfId="30"/>
    <tableColumn id="2" name="Příjmení" dataDxfId="29"/>
    <tableColumn id="6" name="Jméno"/>
    <tableColumn id="12" name="Ročník" dataDxfId="28"/>
    <tableColumn id="13" name="Oddíl" dataDxfId="27"/>
    <tableColumn id="14" name="Pohlaví M/Z" dataDxfId="26"/>
    <tableColumn id="3" name="Startovní čas" dataDxfId="25"/>
    <tableColumn id="4" name="čas v cíly" dataDxfId="24"/>
    <tableColumn id="5" name="výsledný čas" dataDxfId="23"/>
    <tableColumn id="9" name="Kategorie" dataDxfId="22"/>
    <tableColumn id="10" name="Pořadí v kategorii" dataDxfId="21"/>
    <tableColumn id="15" name="Celkové pořadí Muži/Ženy" dataDxfId="20"/>
    <tableColumn id="11" name="Celkové pořadí" dataDxfId="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ulka1" displayName="Tabulka1" ref="A1:M117" totalsRowShown="0" headerRowDxfId="18" dataDxfId="17">
  <autoFilter ref="A1:M117">
    <filterColumn colId="9">
      <filters>
        <filter val="M60"/>
      </filters>
    </filterColumn>
  </autoFilter>
  <sortState ref="A2:M117">
    <sortCondition ref="A95:A117"/>
  </sortState>
  <tableColumns count="13">
    <tableColumn id="1" name="startovní číslo" dataDxfId="16"/>
    <tableColumn id="2" name="Příjmení" dataDxfId="15" dataCellStyle="Normální 2"/>
    <tableColumn id="6" name="Jméno" dataCellStyle="Normální 2"/>
    <tableColumn id="12" name="Ročník" dataDxfId="14"/>
    <tableColumn id="13" name="Oddíl" dataDxfId="13"/>
    <tableColumn id="14" name="Pohlaví M/Z" dataDxfId="12"/>
    <tableColumn id="3" name="Startovní čas" dataDxfId="11">
      <calculatedColumnFormula>(Tabulka1[[#This Row],[startovní číslo]]-1)*$T$1</calculatedColumnFormula>
    </tableColumn>
    <tableColumn id="4" name="čas v cíli" dataDxfId="10">
      <calculatedColumnFormula>VLOOKUP(Tabulka1[[#This Row],[startovní číslo]],Tabulka13[],5,0)+$P$1</calculatedColumnFormula>
    </tableColumn>
    <tableColumn id="5" name="výsledný čas" dataDxfId="9">
      <calculatedColumnFormula>IF(ISERROR(IF(Tabulka1[[#This Row],[čas v cíli]]="","",Tabulka1[[#This Row],[čas v cíli]]-Tabulka1[[#This Row],[Startovní čas]])),"",IF(Tabulka1[[#This Row],[čas v cíli]]="","",Tabulka1[[#This Row],[čas v cíli]]-Tabulka1[[#This Row],[Startovní čas]]))</calculatedColumnFormula>
    </tableColumn>
    <tableColumn id="9" name="Kategorie" dataDxfId="8">
      <calculatedColumnFormula>IF(Tabulka1[[#This Row],[Pohlaví M/Z]]="Z",VLOOKUP(Tabulka1[[#This Row],[Ročník]],Tabulka3[],2,0),VLOOKUP(Tabulka1[[#This Row],[Ročník]],Tabulka3[],3,0))</calculatedColumnFormula>
    </tableColumn>
    <tableColumn id="10" name="Pořadí v kategorii" dataDxfId="7">
      <calculatedColumnFormula>IF(Tabulka1[[#This Row],[výsledný čas]]="","",COUNTIFS([Kategorie],Tabulka1[[#This Row],[Kategorie]],[výsledný čas],"&lt;"&amp;Tabulka1[[#This Row],[výsledný čas]],[výsledný čas],"&lt;&gt;")+1)</calculatedColumnFormula>
    </tableColumn>
    <tableColumn id="15" name="Celkové pořadí Muži/Ženy" dataDxfId="6">
      <calculatedColumnFormula>IF(Tabulka1[[#This Row],[výsledný čas]]="","",COUNTIFS([Pohlaví M/Z],Tabulka1[[#This Row],[Pohlaví M/Z]],[výsledný čas],"&lt;"&amp;Tabulka1[[#This Row],[výsledný čas]],[výsledný čas],"&lt;&gt;")+1)</calculatedColumnFormula>
    </tableColumn>
    <tableColumn id="11" name="Celkové pořadí" dataDxfId="5">
      <calculatedColumnFormula>IF(ISERROR(RANK(Tabulka1[[#This Row],[výsledný čas]],[výsledný čas],1)),"",RANK(Tabulka1[[#This Row],[výsledný čas]],[výsledný čas],1))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ulka13" displayName="Tabulka13" ref="B1:G117" totalsRowShown="0" headerRowDxfId="4">
  <autoFilter ref="B1:G117"/>
  <sortState ref="B2:G117">
    <sortCondition ref="B18:B117"/>
  </sortState>
  <tableColumns count="6">
    <tableColumn id="1" name="startovní číslo"/>
    <tableColumn id="2" name="hod"/>
    <tableColumn id="3" name="min"/>
    <tableColumn id="5" name="sec"/>
    <tableColumn id="4" name="čas v cíly" dataDxfId="3">
      <calculatedColumnFormula>TIME(Tabulka13[[#This Row],[hod]],Tabulka13[[#This Row],[min]],Tabulka13[[#This Row],[sec]])+Tabulka13[[#This Row],[desetiny]]</calculatedColumnFormula>
    </tableColumn>
    <tableColumn id="7" name="desetiny" dataDxfId="2">
      <calculatedColumnFormula>(Tabulka13[[#This Row],[sec]]-INT(Tabulka13[[#This Row],[sec]]))/24/60/60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ulka3" displayName="Tabulka3" ref="A1:C115" totalsRowShown="0">
  <autoFilter ref="A1:C115"/>
  <sortState ref="A2:C115">
    <sortCondition descending="1" ref="A8"/>
  </sortState>
  <tableColumns count="3">
    <tableColumn id="1" name="Ročník"/>
    <tableColumn id="2" name="Kategorie ženy" dataDxfId="1"/>
    <tableColumn id="3" name="Kategorie Muž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142"/>
  <sheetViews>
    <sheetView tabSelected="1" zoomScale="85" zoomScaleNormal="85"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B88" sqref="B88"/>
    </sheetView>
  </sheetViews>
  <sheetFormatPr defaultRowHeight="14.5"/>
  <cols>
    <col min="1" max="1" width="9.81640625" customWidth="1"/>
    <col min="2" max="2" width="13.81640625" bestFit="1" customWidth="1"/>
    <col min="3" max="3" width="14.453125" bestFit="1" customWidth="1"/>
    <col min="4" max="4" width="9.1796875" bestFit="1" customWidth="1"/>
    <col min="5" max="5" width="24" bestFit="1" customWidth="1"/>
    <col min="6" max="6" width="9.453125" customWidth="1"/>
    <col min="7" max="7" width="14.1796875" bestFit="1" customWidth="1"/>
    <col min="8" max="8" width="10.81640625" customWidth="1"/>
    <col min="9" max="9" width="9.453125" style="6" customWidth="1"/>
    <col min="10" max="10" width="11.453125" customWidth="1"/>
    <col min="11" max="11" width="13.453125" style="8" bestFit="1" customWidth="1"/>
    <col min="12" max="12" width="15.1796875" bestFit="1" customWidth="1"/>
    <col min="13" max="13" width="12.54296875" bestFit="1" customWidth="1"/>
  </cols>
  <sheetData>
    <row r="1" spans="1:19" ht="2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4" t="s">
        <v>7</v>
      </c>
      <c r="I1" s="5" t="s">
        <v>8</v>
      </c>
      <c r="J1" s="13" t="s">
        <v>9</v>
      </c>
      <c r="K1" s="7" t="s">
        <v>10</v>
      </c>
      <c r="L1" s="4" t="s">
        <v>11</v>
      </c>
      <c r="M1" s="4" t="s">
        <v>12</v>
      </c>
      <c r="N1" s="14"/>
      <c r="O1" s="14"/>
      <c r="P1" s="14"/>
      <c r="Q1" s="14"/>
      <c r="R1" s="14"/>
      <c r="S1" s="14"/>
    </row>
    <row r="2" spans="1:19">
      <c r="A2" s="17">
        <v>102</v>
      </c>
      <c r="B2" t="s">
        <v>62</v>
      </c>
      <c r="C2" t="s">
        <v>57</v>
      </c>
      <c r="D2">
        <v>1982</v>
      </c>
      <c r="E2" t="s">
        <v>63</v>
      </c>
      <c r="F2" t="s">
        <v>14</v>
      </c>
      <c r="G2" s="9">
        <v>1.1689814814814814E-2</v>
      </c>
      <c r="H2" s="9">
        <v>2.0300925925925927E-2</v>
      </c>
      <c r="I2" s="10">
        <v>8.6111111111111128E-3</v>
      </c>
      <c r="J2" s="11" t="s">
        <v>215</v>
      </c>
      <c r="K2" s="8">
        <v>1</v>
      </c>
      <c r="L2" s="8">
        <v>1</v>
      </c>
      <c r="M2" s="8">
        <v>1</v>
      </c>
    </row>
    <row r="3" spans="1:19">
      <c r="A3" s="19">
        <v>71</v>
      </c>
      <c r="B3" s="8" t="s">
        <v>39</v>
      </c>
      <c r="C3" t="s">
        <v>32</v>
      </c>
      <c r="D3" s="29">
        <v>1983</v>
      </c>
      <c r="E3" s="8" t="s">
        <v>40</v>
      </c>
      <c r="F3" s="30" t="s">
        <v>14</v>
      </c>
      <c r="G3" s="9">
        <v>8.1018518518518514E-3</v>
      </c>
      <c r="H3" s="9">
        <v>1.7187499999999998E-2</v>
      </c>
      <c r="I3" s="10">
        <v>9.0856481481481465E-3</v>
      </c>
      <c r="J3" s="30" t="s">
        <v>15</v>
      </c>
      <c r="K3" s="29">
        <v>1</v>
      </c>
      <c r="L3" s="29">
        <v>2</v>
      </c>
      <c r="M3" s="29">
        <v>2</v>
      </c>
    </row>
    <row r="4" spans="1:19">
      <c r="A4" s="19">
        <v>57</v>
      </c>
      <c r="B4" s="8" t="s">
        <v>155</v>
      </c>
      <c r="C4" t="s">
        <v>156</v>
      </c>
      <c r="D4" s="29">
        <v>1982</v>
      </c>
      <c r="E4" s="8" t="s">
        <v>157</v>
      </c>
      <c r="F4" s="30" t="s">
        <v>22</v>
      </c>
      <c r="G4" s="9">
        <v>6.4814814814814813E-3</v>
      </c>
      <c r="H4" s="9">
        <v>1.5925925925925927E-2</v>
      </c>
      <c r="I4" s="10">
        <v>9.4444444444444463E-3</v>
      </c>
      <c r="J4" s="30" t="s">
        <v>214</v>
      </c>
      <c r="K4" s="29">
        <v>1</v>
      </c>
      <c r="L4" s="29">
        <v>1</v>
      </c>
      <c r="M4" s="29">
        <v>3</v>
      </c>
    </row>
    <row r="5" spans="1:19">
      <c r="A5" s="19">
        <v>110</v>
      </c>
      <c r="B5" s="8" t="s">
        <v>307</v>
      </c>
      <c r="C5" t="s">
        <v>32</v>
      </c>
      <c r="D5" s="29">
        <v>1981</v>
      </c>
      <c r="E5" s="8" t="s">
        <v>308</v>
      </c>
      <c r="F5" s="30" t="s">
        <v>14</v>
      </c>
      <c r="G5" s="9">
        <v>1.261574074074074E-2</v>
      </c>
      <c r="H5" s="9">
        <v>2.225694444444444E-2</v>
      </c>
      <c r="I5" s="10">
        <v>9.6412037037037004E-3</v>
      </c>
      <c r="J5" s="30" t="s">
        <v>215</v>
      </c>
      <c r="K5" s="29">
        <v>2</v>
      </c>
      <c r="L5" s="29">
        <v>3</v>
      </c>
      <c r="M5" s="29">
        <v>4</v>
      </c>
    </row>
    <row r="6" spans="1:19">
      <c r="A6" s="19">
        <v>97</v>
      </c>
      <c r="B6" s="8" t="s">
        <v>78</v>
      </c>
      <c r="C6" t="s">
        <v>60</v>
      </c>
      <c r="D6" s="29">
        <v>1980</v>
      </c>
      <c r="E6" s="8" t="s">
        <v>79</v>
      </c>
      <c r="F6" s="30" t="s">
        <v>14</v>
      </c>
      <c r="G6" s="9">
        <v>1.111111111111111E-2</v>
      </c>
      <c r="H6" s="9">
        <v>2.0775462962962964E-2</v>
      </c>
      <c r="I6" s="10">
        <v>9.6643518518518545E-3</v>
      </c>
      <c r="J6" s="30" t="s">
        <v>215</v>
      </c>
      <c r="K6" s="29">
        <v>3</v>
      </c>
      <c r="L6" s="29">
        <v>4</v>
      </c>
      <c r="M6" s="29">
        <v>5</v>
      </c>
    </row>
    <row r="7" spans="1:19">
      <c r="A7" s="19">
        <v>58</v>
      </c>
      <c r="B7" s="8" t="s">
        <v>64</v>
      </c>
      <c r="C7" t="s">
        <v>65</v>
      </c>
      <c r="D7" s="29">
        <v>1977</v>
      </c>
      <c r="E7" s="8" t="s">
        <v>66</v>
      </c>
      <c r="F7" s="30" t="s">
        <v>14</v>
      </c>
      <c r="G7" s="9">
        <v>6.5972222222222213E-3</v>
      </c>
      <c r="H7" s="9">
        <v>1.6458333333333332E-2</v>
      </c>
      <c r="I7" s="10">
        <v>9.8611111111111104E-3</v>
      </c>
      <c r="J7" s="30" t="s">
        <v>215</v>
      </c>
      <c r="K7" s="29">
        <v>4</v>
      </c>
      <c r="L7" s="29">
        <v>5</v>
      </c>
      <c r="M7" s="29">
        <v>6</v>
      </c>
    </row>
    <row r="8" spans="1:19">
      <c r="A8" s="19">
        <v>60</v>
      </c>
      <c r="B8" s="8" t="s">
        <v>28</v>
      </c>
      <c r="C8" t="s">
        <v>29</v>
      </c>
      <c r="D8" s="29">
        <v>2003</v>
      </c>
      <c r="E8" s="8" t="s">
        <v>30</v>
      </c>
      <c r="F8" s="30" t="s">
        <v>14</v>
      </c>
      <c r="G8" s="9">
        <v>6.8287037037037032E-3</v>
      </c>
      <c r="H8" s="9">
        <v>1.6689814814814817E-2</v>
      </c>
      <c r="I8" s="10">
        <v>9.8611111111111139E-3</v>
      </c>
      <c r="J8" s="30" t="s">
        <v>212</v>
      </c>
      <c r="K8" s="29">
        <v>1</v>
      </c>
      <c r="L8" s="29">
        <v>5</v>
      </c>
      <c r="M8" s="29">
        <v>7</v>
      </c>
    </row>
    <row r="9" spans="1:19">
      <c r="A9" s="19">
        <v>90</v>
      </c>
      <c r="B9" s="8" t="s">
        <v>287</v>
      </c>
      <c r="C9" t="s">
        <v>13</v>
      </c>
      <c r="D9" s="29">
        <v>1977</v>
      </c>
      <c r="E9" s="8" t="s">
        <v>288</v>
      </c>
      <c r="F9" s="30" t="s">
        <v>14</v>
      </c>
      <c r="G9" s="9">
        <v>1.0300925925925925E-2</v>
      </c>
      <c r="H9" s="9">
        <v>2.0277777777777777E-2</v>
      </c>
      <c r="I9" s="10">
        <v>9.9768518518518513E-3</v>
      </c>
      <c r="J9" s="30" t="s">
        <v>215</v>
      </c>
      <c r="K9" s="29">
        <v>5</v>
      </c>
      <c r="L9" s="29">
        <v>7</v>
      </c>
      <c r="M9" s="29">
        <v>8</v>
      </c>
    </row>
    <row r="10" spans="1:19">
      <c r="A10" s="19">
        <v>59</v>
      </c>
      <c r="B10" s="8" t="s">
        <v>56</v>
      </c>
      <c r="C10" t="s">
        <v>57</v>
      </c>
      <c r="D10" s="29">
        <v>1979</v>
      </c>
      <c r="E10" s="8" t="s">
        <v>58</v>
      </c>
      <c r="F10" s="30" t="s">
        <v>14</v>
      </c>
      <c r="G10" s="9">
        <v>6.7129629629629622E-3</v>
      </c>
      <c r="H10" s="9">
        <v>1.6736111111111111E-2</v>
      </c>
      <c r="I10" s="10">
        <v>1.0023148148148149E-2</v>
      </c>
      <c r="J10" s="30" t="s">
        <v>215</v>
      </c>
      <c r="K10" s="29">
        <v>6</v>
      </c>
      <c r="L10" s="29">
        <v>8</v>
      </c>
      <c r="M10" s="29">
        <v>9</v>
      </c>
    </row>
    <row r="11" spans="1:19">
      <c r="A11" s="19">
        <v>24</v>
      </c>
      <c r="B11" s="8" t="s">
        <v>88</v>
      </c>
      <c r="C11" t="s">
        <v>89</v>
      </c>
      <c r="D11" s="29">
        <v>1971</v>
      </c>
      <c r="E11" s="8" t="s">
        <v>90</v>
      </c>
      <c r="F11" s="30" t="s">
        <v>14</v>
      </c>
      <c r="G11" s="9">
        <v>2.662037037037037E-3</v>
      </c>
      <c r="H11" s="9">
        <v>1.269675925925926E-2</v>
      </c>
      <c r="I11" s="10">
        <v>1.0034722222222223E-2</v>
      </c>
      <c r="J11" s="30" t="s">
        <v>217</v>
      </c>
      <c r="K11" s="29">
        <v>1</v>
      </c>
      <c r="L11" s="29">
        <v>9</v>
      </c>
      <c r="M11" s="29">
        <v>10</v>
      </c>
    </row>
    <row r="12" spans="1:19">
      <c r="A12" s="19">
        <v>104</v>
      </c>
      <c r="B12" s="8" t="s">
        <v>59</v>
      </c>
      <c r="C12" t="s">
        <v>60</v>
      </c>
      <c r="D12" s="29">
        <v>1980</v>
      </c>
      <c r="E12" s="8" t="s">
        <v>61</v>
      </c>
      <c r="F12" s="30" t="s">
        <v>14</v>
      </c>
      <c r="G12" s="9">
        <v>1.1921296296296296E-2</v>
      </c>
      <c r="H12" s="9">
        <v>2.210648148148148E-2</v>
      </c>
      <c r="I12" s="10">
        <v>1.0185185185185184E-2</v>
      </c>
      <c r="J12" s="30" t="s">
        <v>215</v>
      </c>
      <c r="K12" s="29">
        <v>7</v>
      </c>
      <c r="L12" s="29">
        <v>10</v>
      </c>
      <c r="M12" s="29">
        <v>11</v>
      </c>
    </row>
    <row r="13" spans="1:19">
      <c r="A13" s="19">
        <v>113</v>
      </c>
      <c r="B13" s="8" t="s">
        <v>236</v>
      </c>
      <c r="C13" t="s">
        <v>84</v>
      </c>
      <c r="D13" s="29">
        <v>1974</v>
      </c>
      <c r="E13" s="8" t="s">
        <v>225</v>
      </c>
      <c r="F13" s="30" t="s">
        <v>14</v>
      </c>
      <c r="G13" s="9">
        <v>1.2962962962962963E-2</v>
      </c>
      <c r="H13" s="9">
        <v>2.3321759259259261E-2</v>
      </c>
      <c r="I13" s="10">
        <v>1.0358796296296298E-2</v>
      </c>
      <c r="J13" s="30" t="s">
        <v>215</v>
      </c>
      <c r="K13" s="29">
        <v>8</v>
      </c>
      <c r="L13" s="29">
        <v>11</v>
      </c>
      <c r="M13" s="29">
        <v>12</v>
      </c>
    </row>
    <row r="14" spans="1:19">
      <c r="A14" s="19">
        <v>22</v>
      </c>
      <c r="B14" s="8" t="s">
        <v>95</v>
      </c>
      <c r="C14" t="s">
        <v>96</v>
      </c>
      <c r="D14" s="29">
        <v>1971</v>
      </c>
      <c r="E14" s="8" t="s">
        <v>97</v>
      </c>
      <c r="F14" s="30" t="s">
        <v>14</v>
      </c>
      <c r="G14" s="9">
        <v>2.4305555555555552E-3</v>
      </c>
      <c r="H14" s="9">
        <v>1.2893518518518519E-2</v>
      </c>
      <c r="I14" s="10">
        <v>1.0462962962962964E-2</v>
      </c>
      <c r="J14" s="30" t="s">
        <v>217</v>
      </c>
      <c r="K14" s="29">
        <v>2</v>
      </c>
      <c r="L14" s="29">
        <v>12</v>
      </c>
      <c r="M14" s="29">
        <v>13</v>
      </c>
    </row>
    <row r="15" spans="1:19">
      <c r="A15" s="19">
        <v>30</v>
      </c>
      <c r="B15" s="8" t="s">
        <v>53</v>
      </c>
      <c r="C15" t="s">
        <v>54</v>
      </c>
      <c r="D15" s="29">
        <v>1981</v>
      </c>
      <c r="E15" s="8" t="s">
        <v>36</v>
      </c>
      <c r="F15" s="30" t="s">
        <v>14</v>
      </c>
      <c r="G15" s="9">
        <v>3.3564814814814811E-3</v>
      </c>
      <c r="H15" s="9">
        <v>1.3842592592592594E-2</v>
      </c>
      <c r="I15" s="10">
        <v>1.0486111111111113E-2</v>
      </c>
      <c r="J15" s="30" t="s">
        <v>215</v>
      </c>
      <c r="K15" s="29">
        <v>9</v>
      </c>
      <c r="L15" s="29">
        <v>13</v>
      </c>
      <c r="M15" s="29">
        <v>14</v>
      </c>
    </row>
    <row r="16" spans="1:19">
      <c r="A16" s="19">
        <v>25</v>
      </c>
      <c r="B16" s="8" t="s">
        <v>101</v>
      </c>
      <c r="C16" t="s">
        <v>237</v>
      </c>
      <c r="D16" s="29">
        <v>1982</v>
      </c>
      <c r="E16" s="8" t="s">
        <v>226</v>
      </c>
      <c r="F16" s="30" t="s">
        <v>14</v>
      </c>
      <c r="G16" s="9">
        <v>2.7777777777777775E-3</v>
      </c>
      <c r="H16" s="9">
        <v>1.3333333333333334E-2</v>
      </c>
      <c r="I16" s="10">
        <v>1.0555555555555558E-2</v>
      </c>
      <c r="J16" s="30" t="s">
        <v>215</v>
      </c>
      <c r="K16" s="29">
        <v>10</v>
      </c>
      <c r="L16" s="29">
        <v>14</v>
      </c>
      <c r="M16" s="29">
        <v>15</v>
      </c>
    </row>
    <row r="17" spans="1:13">
      <c r="A17" s="19">
        <v>92</v>
      </c>
      <c r="B17" s="8" t="s">
        <v>31</v>
      </c>
      <c r="C17" t="s">
        <v>32</v>
      </c>
      <c r="D17" s="29">
        <v>1985</v>
      </c>
      <c r="E17" s="8" t="s">
        <v>33</v>
      </c>
      <c r="F17" s="30" t="s">
        <v>14</v>
      </c>
      <c r="G17" s="9">
        <v>1.0532407407407407E-2</v>
      </c>
      <c r="H17" s="9">
        <v>2.1134259259259259E-2</v>
      </c>
      <c r="I17" s="10">
        <v>1.0601851851851852E-2</v>
      </c>
      <c r="J17" s="30" t="s">
        <v>15</v>
      </c>
      <c r="K17" s="29">
        <v>2</v>
      </c>
      <c r="L17" s="29">
        <v>15</v>
      </c>
      <c r="M17" s="29">
        <v>16</v>
      </c>
    </row>
    <row r="18" spans="1:13">
      <c r="A18" s="19">
        <v>16</v>
      </c>
      <c r="B18" s="8" t="s">
        <v>130</v>
      </c>
      <c r="C18" t="s">
        <v>131</v>
      </c>
      <c r="D18" s="29">
        <v>1960</v>
      </c>
      <c r="E18" s="8" t="s">
        <v>132</v>
      </c>
      <c r="F18" s="30" t="s">
        <v>14</v>
      </c>
      <c r="G18" s="9">
        <v>1.736111111111111E-3</v>
      </c>
      <c r="H18" s="9">
        <v>1.2546296296296297E-2</v>
      </c>
      <c r="I18" s="10">
        <v>1.0810185185185187E-2</v>
      </c>
      <c r="J18" s="30" t="s">
        <v>219</v>
      </c>
      <c r="K18" s="29">
        <v>1</v>
      </c>
      <c r="L18" s="29">
        <v>16</v>
      </c>
      <c r="M18" s="29">
        <v>17</v>
      </c>
    </row>
    <row r="19" spans="1:13">
      <c r="A19" s="19">
        <v>31</v>
      </c>
      <c r="B19" s="8" t="s">
        <v>130</v>
      </c>
      <c r="C19" t="s">
        <v>51</v>
      </c>
      <c r="D19" s="29">
        <v>1990</v>
      </c>
      <c r="E19" s="8" t="s">
        <v>249</v>
      </c>
      <c r="F19" s="30" t="s">
        <v>14</v>
      </c>
      <c r="G19" s="9">
        <v>3.472222222222222E-3</v>
      </c>
      <c r="H19" s="9">
        <v>1.4305555555555557E-2</v>
      </c>
      <c r="I19" s="10">
        <v>1.0833333333333335E-2</v>
      </c>
      <c r="J19" s="30" t="s">
        <v>15</v>
      </c>
      <c r="K19" s="29">
        <v>3</v>
      </c>
      <c r="L19" s="29">
        <v>17</v>
      </c>
      <c r="M19" s="29">
        <v>18</v>
      </c>
    </row>
    <row r="20" spans="1:13">
      <c r="A20" s="19">
        <v>33</v>
      </c>
      <c r="B20" s="8" t="s">
        <v>250</v>
      </c>
      <c r="C20" t="s">
        <v>13</v>
      </c>
      <c r="D20" s="29">
        <v>1992</v>
      </c>
      <c r="E20" s="8" t="s">
        <v>251</v>
      </c>
      <c r="F20" s="30" t="s">
        <v>14</v>
      </c>
      <c r="G20" s="9">
        <v>3.7037037037037034E-3</v>
      </c>
      <c r="H20" s="9">
        <v>1.4675925925925926E-2</v>
      </c>
      <c r="I20" s="10">
        <v>1.0972222222222222E-2</v>
      </c>
      <c r="J20" s="30" t="s">
        <v>15</v>
      </c>
      <c r="K20" s="29">
        <v>4</v>
      </c>
      <c r="L20" s="29">
        <v>18</v>
      </c>
      <c r="M20" s="29">
        <v>19</v>
      </c>
    </row>
    <row r="21" spans="1:13">
      <c r="A21" s="19">
        <v>67</v>
      </c>
      <c r="B21" s="8" t="s">
        <v>128</v>
      </c>
      <c r="C21" t="s">
        <v>99</v>
      </c>
      <c r="D21" s="29">
        <v>1958</v>
      </c>
      <c r="E21" s="8" t="s">
        <v>129</v>
      </c>
      <c r="F21" s="30" t="s">
        <v>14</v>
      </c>
      <c r="G21" s="9">
        <v>7.6388888888888886E-3</v>
      </c>
      <c r="H21" s="9">
        <v>1.8668981481481481E-2</v>
      </c>
      <c r="I21" s="10">
        <v>1.1030092592592591E-2</v>
      </c>
      <c r="J21" s="30" t="s">
        <v>219</v>
      </c>
      <c r="K21" s="29">
        <v>2</v>
      </c>
      <c r="L21" s="29">
        <v>19</v>
      </c>
      <c r="M21" s="29">
        <v>20</v>
      </c>
    </row>
    <row r="22" spans="1:13">
      <c r="A22" s="19">
        <v>70</v>
      </c>
      <c r="B22" s="8" t="s">
        <v>86</v>
      </c>
      <c r="C22" t="s">
        <v>13</v>
      </c>
      <c r="D22" s="29">
        <v>1964</v>
      </c>
      <c r="E22" s="8" t="s">
        <v>87</v>
      </c>
      <c r="F22" s="30" t="s">
        <v>14</v>
      </c>
      <c r="G22" s="9">
        <v>7.9861111111111105E-3</v>
      </c>
      <c r="H22" s="9">
        <v>1.9131944444444444E-2</v>
      </c>
      <c r="I22" s="10">
        <v>1.1145833333333334E-2</v>
      </c>
      <c r="J22" s="30" t="s">
        <v>217</v>
      </c>
      <c r="K22" s="29">
        <v>3</v>
      </c>
      <c r="L22" s="29">
        <v>20</v>
      </c>
      <c r="M22" s="29">
        <v>21</v>
      </c>
    </row>
    <row r="23" spans="1:13">
      <c r="A23" s="19">
        <v>95</v>
      </c>
      <c r="B23" s="8" t="s">
        <v>289</v>
      </c>
      <c r="C23" t="s">
        <v>147</v>
      </c>
      <c r="D23" s="29">
        <v>1990</v>
      </c>
      <c r="E23" s="8" t="s">
        <v>290</v>
      </c>
      <c r="F23" s="30" t="s">
        <v>22</v>
      </c>
      <c r="G23" s="9">
        <v>1.0879629629629628E-2</v>
      </c>
      <c r="H23" s="9">
        <v>2.2037037037037036E-2</v>
      </c>
      <c r="I23" s="10">
        <v>1.1157407407407408E-2</v>
      </c>
      <c r="J23" s="30" t="s">
        <v>213</v>
      </c>
      <c r="K23" s="29">
        <v>1</v>
      </c>
      <c r="L23" s="29">
        <v>2</v>
      </c>
      <c r="M23" s="29">
        <v>22</v>
      </c>
    </row>
    <row r="24" spans="1:13">
      <c r="A24" s="19">
        <v>107</v>
      </c>
      <c r="B24" s="8" t="s">
        <v>301</v>
      </c>
      <c r="C24" t="s">
        <v>302</v>
      </c>
      <c r="D24" s="29">
        <v>1981</v>
      </c>
      <c r="E24" s="8" t="s">
        <v>303</v>
      </c>
      <c r="F24" s="30" t="s">
        <v>14</v>
      </c>
      <c r="G24" s="9">
        <v>1.2268518518518517E-2</v>
      </c>
      <c r="H24" s="9">
        <v>2.342592592592593E-2</v>
      </c>
      <c r="I24" s="10">
        <v>1.1157407407407413E-2</v>
      </c>
      <c r="J24" s="30" t="s">
        <v>215</v>
      </c>
      <c r="K24" s="29">
        <v>11</v>
      </c>
      <c r="L24" s="29">
        <v>21</v>
      </c>
      <c r="M24" s="29">
        <v>23</v>
      </c>
    </row>
    <row r="25" spans="1:13">
      <c r="A25" s="19">
        <v>91</v>
      </c>
      <c r="B25" s="8" t="s">
        <v>74</v>
      </c>
      <c r="C25" t="s">
        <v>13</v>
      </c>
      <c r="D25" s="29">
        <v>1975</v>
      </c>
      <c r="E25" s="8" t="s">
        <v>75</v>
      </c>
      <c r="F25" s="30" t="s">
        <v>14</v>
      </c>
      <c r="G25" s="9">
        <v>1.0416666666666666E-2</v>
      </c>
      <c r="H25" s="9">
        <v>2.1608796296296296E-2</v>
      </c>
      <c r="I25" s="10">
        <v>1.119212962962963E-2</v>
      </c>
      <c r="J25" s="30" t="s">
        <v>215</v>
      </c>
      <c r="K25" s="29">
        <v>12</v>
      </c>
      <c r="L25" s="29">
        <v>22</v>
      </c>
      <c r="M25" s="29">
        <v>24</v>
      </c>
    </row>
    <row r="26" spans="1:13">
      <c r="A26" s="19">
        <v>45</v>
      </c>
      <c r="B26" s="8" t="s">
        <v>41</v>
      </c>
      <c r="C26" t="s">
        <v>42</v>
      </c>
      <c r="D26" s="29">
        <v>1986</v>
      </c>
      <c r="E26" s="8" t="s">
        <v>43</v>
      </c>
      <c r="F26" s="30" t="s">
        <v>14</v>
      </c>
      <c r="G26" s="9">
        <v>5.0925925925925921E-3</v>
      </c>
      <c r="H26" s="9">
        <v>1.6412037037037037E-2</v>
      </c>
      <c r="I26" s="10">
        <v>1.1319444444444444E-2</v>
      </c>
      <c r="J26" s="30" t="s">
        <v>15</v>
      </c>
      <c r="K26" s="29">
        <v>5</v>
      </c>
      <c r="L26" s="29">
        <v>23</v>
      </c>
      <c r="M26" s="29">
        <v>25</v>
      </c>
    </row>
    <row r="27" spans="1:13">
      <c r="A27" s="19">
        <v>50</v>
      </c>
      <c r="B27" s="8" t="s">
        <v>267</v>
      </c>
      <c r="C27" t="s">
        <v>60</v>
      </c>
      <c r="D27" s="29">
        <v>1980</v>
      </c>
      <c r="E27" s="8" t="s">
        <v>268</v>
      </c>
      <c r="F27" s="30" t="s">
        <v>14</v>
      </c>
      <c r="G27" s="9">
        <v>5.6712962962962958E-3</v>
      </c>
      <c r="H27" s="9">
        <v>1.7037037037037038E-2</v>
      </c>
      <c r="I27" s="10">
        <v>1.1365740740740742E-2</v>
      </c>
      <c r="J27" s="30" t="s">
        <v>215</v>
      </c>
      <c r="K27" s="29">
        <v>13</v>
      </c>
      <c r="L27" s="29">
        <v>24</v>
      </c>
      <c r="M27" s="29">
        <v>26</v>
      </c>
    </row>
    <row r="28" spans="1:13">
      <c r="A28" s="19">
        <v>73</v>
      </c>
      <c r="B28" s="8" t="s">
        <v>50</v>
      </c>
      <c r="C28" t="s">
        <v>51</v>
      </c>
      <c r="D28" s="29">
        <v>1984</v>
      </c>
      <c r="E28" s="8" t="s">
        <v>52</v>
      </c>
      <c r="F28" s="30" t="s">
        <v>14</v>
      </c>
      <c r="G28" s="9">
        <v>8.3333333333333332E-3</v>
      </c>
      <c r="H28" s="9">
        <v>1.9733796296296298E-2</v>
      </c>
      <c r="I28" s="10">
        <v>1.1400462962962965E-2</v>
      </c>
      <c r="J28" s="30" t="s">
        <v>15</v>
      </c>
      <c r="K28" s="29">
        <v>6</v>
      </c>
      <c r="L28" s="29">
        <v>25</v>
      </c>
      <c r="M28" s="29">
        <v>27</v>
      </c>
    </row>
    <row r="29" spans="1:13">
      <c r="A29" s="19">
        <v>43</v>
      </c>
      <c r="B29" s="8" t="s">
        <v>107</v>
      </c>
      <c r="C29" t="s">
        <v>84</v>
      </c>
      <c r="D29" s="29">
        <v>1966</v>
      </c>
      <c r="E29" s="8" t="s">
        <v>108</v>
      </c>
      <c r="F29" s="30" t="s">
        <v>14</v>
      </c>
      <c r="G29" s="9">
        <v>4.8611111111111103E-3</v>
      </c>
      <c r="H29" s="9">
        <v>1.6284722222222221E-2</v>
      </c>
      <c r="I29" s="10">
        <v>1.142361111111111E-2</v>
      </c>
      <c r="J29" s="30" t="s">
        <v>217</v>
      </c>
      <c r="K29" s="29">
        <v>4</v>
      </c>
      <c r="L29" s="29">
        <v>26</v>
      </c>
      <c r="M29" s="29">
        <v>28</v>
      </c>
    </row>
    <row r="30" spans="1:13">
      <c r="A30" s="19">
        <v>23</v>
      </c>
      <c r="B30" s="8" t="s">
        <v>34</v>
      </c>
      <c r="C30" t="s">
        <v>35</v>
      </c>
      <c r="D30" s="29">
        <v>1986</v>
      </c>
      <c r="E30" s="8" t="s">
        <v>36</v>
      </c>
      <c r="F30" s="30" t="s">
        <v>14</v>
      </c>
      <c r="G30" s="9">
        <v>2.5462962962962961E-3</v>
      </c>
      <c r="H30" s="9">
        <v>1.4050925925925927E-2</v>
      </c>
      <c r="I30" s="10">
        <v>1.150462962962963E-2</v>
      </c>
      <c r="J30" s="30" t="s">
        <v>15</v>
      </c>
      <c r="K30" s="29">
        <v>7</v>
      </c>
      <c r="L30" s="29">
        <v>27</v>
      </c>
      <c r="M30" s="29">
        <v>29</v>
      </c>
    </row>
    <row r="31" spans="1:13">
      <c r="A31" s="19">
        <v>69</v>
      </c>
      <c r="B31" s="8" t="s">
        <v>274</v>
      </c>
      <c r="C31" t="s">
        <v>57</v>
      </c>
      <c r="D31" s="29">
        <v>1978</v>
      </c>
      <c r="E31" s="8" t="s">
        <v>275</v>
      </c>
      <c r="F31" s="30" t="s">
        <v>14</v>
      </c>
      <c r="G31" s="9">
        <v>7.8703703703703696E-3</v>
      </c>
      <c r="H31" s="9">
        <v>1.9386574074074073E-2</v>
      </c>
      <c r="I31" s="10">
        <v>1.1516203703703704E-2</v>
      </c>
      <c r="J31" s="30" t="s">
        <v>215</v>
      </c>
      <c r="K31" s="29">
        <v>14</v>
      </c>
      <c r="L31" s="29">
        <v>28</v>
      </c>
      <c r="M31" s="29">
        <v>30</v>
      </c>
    </row>
    <row r="32" spans="1:13">
      <c r="A32" s="19">
        <v>2</v>
      </c>
      <c r="B32" s="8" t="s">
        <v>101</v>
      </c>
      <c r="C32" t="s">
        <v>102</v>
      </c>
      <c r="D32" s="29">
        <v>1970</v>
      </c>
      <c r="E32" s="8" t="s">
        <v>103</v>
      </c>
      <c r="F32" s="30" t="s">
        <v>14</v>
      </c>
      <c r="G32" s="9">
        <v>1.1574074074074073E-4</v>
      </c>
      <c r="H32" s="9">
        <v>1.1689814814814814E-2</v>
      </c>
      <c r="I32" s="10">
        <v>1.1574074074074073E-2</v>
      </c>
      <c r="J32" s="30" t="s">
        <v>217</v>
      </c>
      <c r="K32" s="29">
        <v>5</v>
      </c>
      <c r="L32" s="29">
        <v>29</v>
      </c>
      <c r="M32" s="29">
        <v>31</v>
      </c>
    </row>
    <row r="33" spans="1:13">
      <c r="A33" s="19">
        <v>93</v>
      </c>
      <c r="B33" s="8" t="s">
        <v>44</v>
      </c>
      <c r="C33" t="s">
        <v>45</v>
      </c>
      <c r="D33" s="29">
        <v>1984</v>
      </c>
      <c r="E33" s="8" t="s">
        <v>46</v>
      </c>
      <c r="F33" s="30" t="s">
        <v>14</v>
      </c>
      <c r="G33" s="9">
        <v>1.0648148148148148E-2</v>
      </c>
      <c r="H33" s="9">
        <v>2.2222222222222223E-2</v>
      </c>
      <c r="I33" s="10">
        <v>1.1574074074074075E-2</v>
      </c>
      <c r="J33" s="30" t="s">
        <v>15</v>
      </c>
      <c r="K33" s="29">
        <v>8</v>
      </c>
      <c r="L33" s="29">
        <v>29</v>
      </c>
      <c r="M33" s="29">
        <v>32</v>
      </c>
    </row>
    <row r="34" spans="1:13">
      <c r="A34" s="19">
        <v>116</v>
      </c>
      <c r="B34" s="8" t="s">
        <v>311</v>
      </c>
      <c r="C34" t="s">
        <v>312</v>
      </c>
      <c r="D34" s="29">
        <v>1980</v>
      </c>
      <c r="E34" s="8"/>
      <c r="F34" s="30" t="s">
        <v>14</v>
      </c>
      <c r="G34" s="9">
        <v>1.3310185185185184E-2</v>
      </c>
      <c r="H34" s="9">
        <v>2.4884259259259259E-2</v>
      </c>
      <c r="I34" s="10">
        <v>1.1574074074074075E-2</v>
      </c>
      <c r="J34" s="30" t="s">
        <v>215</v>
      </c>
      <c r="K34" s="29">
        <v>15</v>
      </c>
      <c r="L34" s="29">
        <v>29</v>
      </c>
      <c r="M34" s="29">
        <v>32</v>
      </c>
    </row>
    <row r="35" spans="1:13">
      <c r="A35" s="19">
        <v>112</v>
      </c>
      <c r="B35" s="8" t="s">
        <v>123</v>
      </c>
      <c r="C35" t="s">
        <v>124</v>
      </c>
      <c r="D35" s="29">
        <v>1957</v>
      </c>
      <c r="E35" s="8" t="s">
        <v>125</v>
      </c>
      <c r="F35" s="30" t="s">
        <v>14</v>
      </c>
      <c r="G35" s="9">
        <v>1.2847222222222222E-2</v>
      </c>
      <c r="H35" s="9">
        <v>2.4548611111111115E-2</v>
      </c>
      <c r="I35" s="10">
        <v>1.1701388888888893E-2</v>
      </c>
      <c r="J35" s="30" t="s">
        <v>219</v>
      </c>
      <c r="K35" s="29">
        <v>3</v>
      </c>
      <c r="L35" s="29">
        <v>32</v>
      </c>
      <c r="M35" s="29">
        <v>34</v>
      </c>
    </row>
    <row r="36" spans="1:13">
      <c r="A36" s="19">
        <v>94</v>
      </c>
      <c r="B36" s="8" t="s">
        <v>110</v>
      </c>
      <c r="C36" t="s">
        <v>111</v>
      </c>
      <c r="D36" s="29">
        <v>1969</v>
      </c>
      <c r="E36" s="8" t="s">
        <v>112</v>
      </c>
      <c r="F36" s="30" t="s">
        <v>14</v>
      </c>
      <c r="G36" s="9">
        <v>1.0763888888888889E-2</v>
      </c>
      <c r="H36" s="9">
        <v>2.2499999999999996E-2</v>
      </c>
      <c r="I36" s="10">
        <v>1.1736111111111107E-2</v>
      </c>
      <c r="J36" s="30" t="s">
        <v>217</v>
      </c>
      <c r="K36" s="29">
        <v>6</v>
      </c>
      <c r="L36" s="29">
        <v>33</v>
      </c>
      <c r="M36" s="29">
        <v>35</v>
      </c>
    </row>
    <row r="37" spans="1:13">
      <c r="A37" s="19">
        <v>11</v>
      </c>
      <c r="B37" s="8" t="s">
        <v>234</v>
      </c>
      <c r="C37" t="s">
        <v>235</v>
      </c>
      <c r="D37" s="29">
        <v>1971</v>
      </c>
      <c r="E37" s="8" t="s">
        <v>82</v>
      </c>
      <c r="F37" s="30" t="s">
        <v>14</v>
      </c>
      <c r="G37" s="9">
        <v>1.1574074074074073E-3</v>
      </c>
      <c r="H37" s="9">
        <v>1.2916666666666667E-2</v>
      </c>
      <c r="I37" s="10">
        <v>1.1759259259259259E-2</v>
      </c>
      <c r="J37" s="30" t="s">
        <v>217</v>
      </c>
      <c r="K37" s="29">
        <v>7</v>
      </c>
      <c r="L37" s="29">
        <v>34</v>
      </c>
      <c r="M37" s="29">
        <v>36</v>
      </c>
    </row>
    <row r="38" spans="1:13">
      <c r="A38" s="19">
        <v>49</v>
      </c>
      <c r="B38" s="8" t="s">
        <v>47</v>
      </c>
      <c r="C38" t="s">
        <v>48</v>
      </c>
      <c r="D38" s="29">
        <v>1985</v>
      </c>
      <c r="E38" s="8" t="s">
        <v>49</v>
      </c>
      <c r="F38" s="30" t="s">
        <v>14</v>
      </c>
      <c r="G38" s="9">
        <v>5.5555555555555549E-3</v>
      </c>
      <c r="H38" s="9">
        <v>1.7349537037037038E-2</v>
      </c>
      <c r="I38" s="10">
        <v>1.1793981481481483E-2</v>
      </c>
      <c r="J38" s="30" t="s">
        <v>15</v>
      </c>
      <c r="K38" s="29">
        <v>9</v>
      </c>
      <c r="L38" s="29">
        <v>35</v>
      </c>
      <c r="M38" s="29">
        <v>37</v>
      </c>
    </row>
    <row r="39" spans="1:13">
      <c r="A39" s="19">
        <v>15</v>
      </c>
      <c r="B39" s="8" t="s">
        <v>91</v>
      </c>
      <c r="C39" t="s">
        <v>84</v>
      </c>
      <c r="D39" s="29">
        <v>1972</v>
      </c>
      <c r="E39" s="8" t="s">
        <v>92</v>
      </c>
      <c r="F39" s="30" t="s">
        <v>14</v>
      </c>
      <c r="G39" s="9">
        <v>1.6203703703703703E-3</v>
      </c>
      <c r="H39" s="9">
        <v>1.34375E-2</v>
      </c>
      <c r="I39" s="10">
        <v>1.1817129629629629E-2</v>
      </c>
      <c r="J39" s="30" t="s">
        <v>217</v>
      </c>
      <c r="K39" s="29">
        <v>8</v>
      </c>
      <c r="L39" s="29">
        <v>36</v>
      </c>
      <c r="M39" s="29">
        <v>38</v>
      </c>
    </row>
    <row r="40" spans="1:13">
      <c r="A40" s="19">
        <v>99</v>
      </c>
      <c r="B40" s="8" t="s">
        <v>69</v>
      </c>
      <c r="C40" t="s">
        <v>13</v>
      </c>
      <c r="D40" s="29">
        <v>1975</v>
      </c>
      <c r="E40" s="8" t="s">
        <v>70</v>
      </c>
      <c r="F40" s="30" t="s">
        <v>14</v>
      </c>
      <c r="G40" s="9">
        <v>1.1342592592592592E-2</v>
      </c>
      <c r="H40" s="9">
        <v>2.3159722222222224E-2</v>
      </c>
      <c r="I40" s="10">
        <v>1.1817129629629632E-2</v>
      </c>
      <c r="J40" s="30" t="s">
        <v>215</v>
      </c>
      <c r="K40" s="29">
        <v>16</v>
      </c>
      <c r="L40" s="29">
        <v>36</v>
      </c>
      <c r="M40" s="29">
        <v>39</v>
      </c>
    </row>
    <row r="41" spans="1:13">
      <c r="A41" s="19">
        <v>27</v>
      </c>
      <c r="B41" s="8" t="s">
        <v>55</v>
      </c>
      <c r="C41" t="s">
        <v>54</v>
      </c>
      <c r="D41" s="29">
        <v>1980</v>
      </c>
      <c r="E41" s="8" t="s">
        <v>36</v>
      </c>
      <c r="F41" s="30" t="s">
        <v>14</v>
      </c>
      <c r="G41" s="9">
        <v>3.0092592592592588E-3</v>
      </c>
      <c r="H41" s="9">
        <v>1.4849537037037036E-2</v>
      </c>
      <c r="I41" s="10">
        <v>1.1840277777777778E-2</v>
      </c>
      <c r="J41" s="30" t="s">
        <v>215</v>
      </c>
      <c r="K41" s="29">
        <v>17</v>
      </c>
      <c r="L41" s="29">
        <v>38</v>
      </c>
      <c r="M41" s="29">
        <v>40</v>
      </c>
    </row>
    <row r="42" spans="1:13">
      <c r="A42" s="19">
        <v>12</v>
      </c>
      <c r="B42" s="8" t="s">
        <v>118</v>
      </c>
      <c r="C42" t="s">
        <v>13</v>
      </c>
      <c r="D42" s="29">
        <v>1962</v>
      </c>
      <c r="E42" s="8" t="s">
        <v>119</v>
      </c>
      <c r="F42" s="30" t="s">
        <v>14</v>
      </c>
      <c r="G42" s="9">
        <v>1.273148148148148E-3</v>
      </c>
      <c r="H42" s="9">
        <v>1.3217592592592593E-2</v>
      </c>
      <c r="I42" s="10">
        <v>1.1944444444444445E-2</v>
      </c>
      <c r="J42" s="30" t="s">
        <v>219</v>
      </c>
      <c r="K42" s="29">
        <v>4</v>
      </c>
      <c r="L42" s="29">
        <v>39</v>
      </c>
      <c r="M42" s="29">
        <v>41</v>
      </c>
    </row>
    <row r="43" spans="1:13">
      <c r="A43" s="19">
        <v>109</v>
      </c>
      <c r="B43" s="8" t="s">
        <v>304</v>
      </c>
      <c r="C43" t="s">
        <v>305</v>
      </c>
      <c r="D43" s="29">
        <v>1983</v>
      </c>
      <c r="E43" s="8" t="s">
        <v>306</v>
      </c>
      <c r="F43" s="30" t="s">
        <v>22</v>
      </c>
      <c r="G43" s="9">
        <v>1.2499999999999999E-2</v>
      </c>
      <c r="H43" s="9">
        <v>2.4444444444444446E-2</v>
      </c>
      <c r="I43" s="10">
        <v>1.1944444444444447E-2</v>
      </c>
      <c r="J43" s="30" t="s">
        <v>214</v>
      </c>
      <c r="K43" s="29">
        <v>2</v>
      </c>
      <c r="L43" s="29">
        <v>3</v>
      </c>
      <c r="M43" s="29">
        <v>42</v>
      </c>
    </row>
    <row r="44" spans="1:13">
      <c r="A44" s="19">
        <v>68</v>
      </c>
      <c r="B44" s="8" t="s">
        <v>113</v>
      </c>
      <c r="C44" t="s">
        <v>102</v>
      </c>
      <c r="D44" s="29">
        <v>1963</v>
      </c>
      <c r="E44" s="8" t="s">
        <v>40</v>
      </c>
      <c r="F44" s="30" t="s">
        <v>14</v>
      </c>
      <c r="G44" s="9">
        <v>7.7546296296296287E-3</v>
      </c>
      <c r="H44" s="9">
        <v>1.9710648148148147E-2</v>
      </c>
      <c r="I44" s="10">
        <v>1.1956018518518519E-2</v>
      </c>
      <c r="J44" s="30" t="s">
        <v>217</v>
      </c>
      <c r="K44" s="29">
        <v>9</v>
      </c>
      <c r="L44" s="29">
        <v>40</v>
      </c>
      <c r="M44" s="29">
        <v>43</v>
      </c>
    </row>
    <row r="45" spans="1:13">
      <c r="A45" s="19">
        <v>77</v>
      </c>
      <c r="B45" s="8" t="s">
        <v>93</v>
      </c>
      <c r="C45" t="s">
        <v>29</v>
      </c>
      <c r="D45" s="29">
        <v>1962</v>
      </c>
      <c r="E45" s="8" t="s">
        <v>122</v>
      </c>
      <c r="F45" s="30" t="s">
        <v>14</v>
      </c>
      <c r="G45" s="9">
        <v>8.7962962962962951E-3</v>
      </c>
      <c r="H45" s="9">
        <v>2.0810185185185185E-2</v>
      </c>
      <c r="I45" s="10">
        <v>1.201388888888889E-2</v>
      </c>
      <c r="J45" s="30" t="s">
        <v>219</v>
      </c>
      <c r="K45" s="29">
        <v>5</v>
      </c>
      <c r="L45" s="29">
        <v>41</v>
      </c>
      <c r="M45" s="29">
        <v>44</v>
      </c>
    </row>
    <row r="46" spans="1:13">
      <c r="A46" s="19">
        <v>37</v>
      </c>
      <c r="B46" s="8" t="s">
        <v>114</v>
      </c>
      <c r="C46" t="s">
        <v>51</v>
      </c>
      <c r="D46" s="29">
        <v>1963</v>
      </c>
      <c r="E46" s="8" t="s">
        <v>115</v>
      </c>
      <c r="F46" s="30" t="s">
        <v>14</v>
      </c>
      <c r="G46" s="9">
        <v>4.1666666666666666E-3</v>
      </c>
      <c r="H46" s="9">
        <v>1.6192129629629629E-2</v>
      </c>
      <c r="I46" s="10">
        <v>1.2025462962962963E-2</v>
      </c>
      <c r="J46" s="30" t="s">
        <v>217</v>
      </c>
      <c r="K46" s="29">
        <v>10</v>
      </c>
      <c r="L46" s="29">
        <v>42</v>
      </c>
      <c r="M46" s="29">
        <v>45</v>
      </c>
    </row>
    <row r="47" spans="1:13">
      <c r="A47" s="19">
        <v>78</v>
      </c>
      <c r="B47" s="8" t="s">
        <v>93</v>
      </c>
      <c r="C47" t="s">
        <v>48</v>
      </c>
      <c r="D47" s="29">
        <v>1964</v>
      </c>
      <c r="E47" s="8" t="s">
        <v>94</v>
      </c>
      <c r="F47" s="30" t="s">
        <v>14</v>
      </c>
      <c r="G47" s="9">
        <v>8.912037037037036E-3</v>
      </c>
      <c r="H47" s="9">
        <v>2.0972222222222222E-2</v>
      </c>
      <c r="I47" s="10">
        <v>1.2060185185185186E-2</v>
      </c>
      <c r="J47" s="30" t="s">
        <v>217</v>
      </c>
      <c r="K47" s="29">
        <v>11</v>
      </c>
      <c r="L47" s="29">
        <v>43</v>
      </c>
      <c r="M47" s="29">
        <v>46</v>
      </c>
    </row>
    <row r="48" spans="1:13">
      <c r="A48" s="19">
        <v>89</v>
      </c>
      <c r="B48" s="8" t="s">
        <v>130</v>
      </c>
      <c r="C48" t="s">
        <v>84</v>
      </c>
      <c r="D48" s="29">
        <v>2002</v>
      </c>
      <c r="E48" s="8" t="s">
        <v>286</v>
      </c>
      <c r="F48" s="30" t="s">
        <v>14</v>
      </c>
      <c r="G48" s="9">
        <v>1.0185185185185184E-2</v>
      </c>
      <c r="H48" s="9">
        <v>2.2280092592592591E-2</v>
      </c>
      <c r="I48" s="10">
        <v>1.2094907407407407E-2</v>
      </c>
      <c r="J48" s="30" t="s">
        <v>15</v>
      </c>
      <c r="K48" s="29">
        <v>10</v>
      </c>
      <c r="L48" s="29">
        <v>44</v>
      </c>
      <c r="M48" s="29">
        <v>47</v>
      </c>
    </row>
    <row r="49" spans="1:13">
      <c r="A49" s="19">
        <v>38</v>
      </c>
      <c r="B49" s="8" t="s">
        <v>252</v>
      </c>
      <c r="C49" t="s">
        <v>253</v>
      </c>
      <c r="D49" s="29">
        <v>1965</v>
      </c>
      <c r="E49" s="8" t="s">
        <v>254</v>
      </c>
      <c r="F49" s="30" t="s">
        <v>14</v>
      </c>
      <c r="G49" s="9">
        <v>4.2824074074074066E-3</v>
      </c>
      <c r="H49" s="9">
        <v>1.6446759259259262E-2</v>
      </c>
      <c r="I49" s="10">
        <v>1.2164351851851855E-2</v>
      </c>
      <c r="J49" s="30" t="s">
        <v>217</v>
      </c>
      <c r="K49" s="29">
        <v>12</v>
      </c>
      <c r="L49" s="29">
        <v>45</v>
      </c>
      <c r="M49" s="29">
        <v>48</v>
      </c>
    </row>
    <row r="50" spans="1:13">
      <c r="A50" s="19">
        <v>74</v>
      </c>
      <c r="B50" s="8" t="s">
        <v>25</v>
      </c>
      <c r="C50" t="s">
        <v>60</v>
      </c>
      <c r="D50" s="29">
        <v>1979</v>
      </c>
      <c r="E50" s="8"/>
      <c r="F50" s="30" t="s">
        <v>14</v>
      </c>
      <c r="G50" s="9">
        <v>8.4490740740740741E-3</v>
      </c>
      <c r="H50" s="9">
        <v>2.071759259259259E-2</v>
      </c>
      <c r="I50" s="10">
        <v>1.2268518518518515E-2</v>
      </c>
      <c r="J50" s="30" t="s">
        <v>215</v>
      </c>
      <c r="K50" s="29">
        <v>18</v>
      </c>
      <c r="L50" s="29">
        <v>46</v>
      </c>
      <c r="M50" s="29">
        <v>49</v>
      </c>
    </row>
    <row r="51" spans="1:13">
      <c r="A51" s="19">
        <v>108</v>
      </c>
      <c r="B51" s="8" t="s">
        <v>104</v>
      </c>
      <c r="C51" t="s">
        <v>105</v>
      </c>
      <c r="D51" s="29">
        <v>1967</v>
      </c>
      <c r="E51" s="8" t="s">
        <v>106</v>
      </c>
      <c r="F51" s="30" t="s">
        <v>14</v>
      </c>
      <c r="G51" s="9">
        <v>1.2384259259259258E-2</v>
      </c>
      <c r="H51" s="9">
        <v>2.4756944444444443E-2</v>
      </c>
      <c r="I51" s="10">
        <v>1.2372685185185184E-2</v>
      </c>
      <c r="J51" s="30" t="s">
        <v>217</v>
      </c>
      <c r="K51" s="29">
        <v>13</v>
      </c>
      <c r="L51" s="29">
        <v>47</v>
      </c>
      <c r="M51" s="29">
        <v>50</v>
      </c>
    </row>
    <row r="52" spans="1:13">
      <c r="A52" s="19">
        <v>34</v>
      </c>
      <c r="B52" s="8" t="s">
        <v>67</v>
      </c>
      <c r="C52" t="s">
        <v>51</v>
      </c>
      <c r="D52" s="29">
        <v>1975</v>
      </c>
      <c r="E52" s="8" t="s">
        <v>68</v>
      </c>
      <c r="F52" s="30" t="s">
        <v>14</v>
      </c>
      <c r="G52" s="9">
        <v>3.8194444444444443E-3</v>
      </c>
      <c r="H52" s="9">
        <v>1.621527777777778E-2</v>
      </c>
      <c r="I52" s="10">
        <v>1.2395833333333335E-2</v>
      </c>
      <c r="J52" s="30" t="s">
        <v>215</v>
      </c>
      <c r="K52" s="29">
        <v>19</v>
      </c>
      <c r="L52" s="29">
        <v>48</v>
      </c>
      <c r="M52" s="29">
        <v>51</v>
      </c>
    </row>
    <row r="53" spans="1:13">
      <c r="A53" s="19">
        <v>26</v>
      </c>
      <c r="B53" s="8" t="s">
        <v>167</v>
      </c>
      <c r="C53" t="s">
        <v>229</v>
      </c>
      <c r="D53" s="29">
        <v>1995</v>
      </c>
      <c r="E53" s="8" t="s">
        <v>68</v>
      </c>
      <c r="F53" s="30" t="s">
        <v>22</v>
      </c>
      <c r="G53" s="9">
        <v>2.8935185185185184E-3</v>
      </c>
      <c r="H53" s="9">
        <v>1.5335648148148147E-2</v>
      </c>
      <c r="I53" s="10">
        <v>1.2442129629629629E-2</v>
      </c>
      <c r="J53" s="30" t="s">
        <v>213</v>
      </c>
      <c r="K53" s="29">
        <v>2</v>
      </c>
      <c r="L53" s="29">
        <v>4</v>
      </c>
      <c r="M53" s="29">
        <v>52</v>
      </c>
    </row>
    <row r="54" spans="1:13">
      <c r="A54" s="19">
        <v>87</v>
      </c>
      <c r="B54" s="8" t="s">
        <v>76</v>
      </c>
      <c r="C54" t="s">
        <v>54</v>
      </c>
      <c r="D54" s="29">
        <v>1977</v>
      </c>
      <c r="E54" s="8" t="s">
        <v>77</v>
      </c>
      <c r="F54" s="30" t="s">
        <v>14</v>
      </c>
      <c r="G54" s="9">
        <v>9.9537037037037025E-3</v>
      </c>
      <c r="H54" s="9">
        <v>2.2418981481481481E-2</v>
      </c>
      <c r="I54" s="10">
        <v>1.2465277777777778E-2</v>
      </c>
      <c r="J54" s="30" t="s">
        <v>215</v>
      </c>
      <c r="K54" s="29">
        <v>20</v>
      </c>
      <c r="L54" s="29">
        <v>49</v>
      </c>
      <c r="M54" s="29">
        <v>53</v>
      </c>
    </row>
    <row r="55" spans="1:13">
      <c r="A55" s="19">
        <v>86</v>
      </c>
      <c r="B55" s="8" t="s">
        <v>238</v>
      </c>
      <c r="C55" t="s">
        <v>117</v>
      </c>
      <c r="D55" s="29">
        <v>1963</v>
      </c>
      <c r="E55" s="8">
        <v>0</v>
      </c>
      <c r="F55" s="30" t="s">
        <v>14</v>
      </c>
      <c r="G55" s="9">
        <v>9.8379629629629615E-3</v>
      </c>
      <c r="H55" s="9">
        <v>2.2476851851851855E-2</v>
      </c>
      <c r="I55" s="10">
        <v>1.2638888888888894E-2</v>
      </c>
      <c r="J55" s="30" t="s">
        <v>217</v>
      </c>
      <c r="K55" s="29">
        <v>14</v>
      </c>
      <c r="L55" s="29">
        <v>50</v>
      </c>
      <c r="M55" s="29">
        <v>54</v>
      </c>
    </row>
    <row r="56" spans="1:13">
      <c r="A56" s="19">
        <v>88</v>
      </c>
      <c r="B56" s="8" t="s">
        <v>284</v>
      </c>
      <c r="C56" t="s">
        <v>147</v>
      </c>
      <c r="D56" s="29">
        <v>1990</v>
      </c>
      <c r="E56" s="8" t="s">
        <v>285</v>
      </c>
      <c r="F56" s="30" t="s">
        <v>22</v>
      </c>
      <c r="G56" s="9">
        <v>1.0069444444444443E-2</v>
      </c>
      <c r="H56" s="9">
        <v>2.2719907407407411E-2</v>
      </c>
      <c r="I56" s="10">
        <v>1.2650462962962968E-2</v>
      </c>
      <c r="J56" s="30" t="s">
        <v>213</v>
      </c>
      <c r="K56" s="29">
        <v>3</v>
      </c>
      <c r="L56" s="29">
        <v>5</v>
      </c>
      <c r="M56" s="29">
        <v>55</v>
      </c>
    </row>
    <row r="57" spans="1:13">
      <c r="A57" s="19">
        <v>115</v>
      </c>
      <c r="B57" s="8" t="s">
        <v>177</v>
      </c>
      <c r="C57" t="s">
        <v>178</v>
      </c>
      <c r="D57" s="29">
        <v>1961</v>
      </c>
      <c r="E57" s="8" t="s">
        <v>122</v>
      </c>
      <c r="F57" s="30" t="s">
        <v>22</v>
      </c>
      <c r="G57" s="9">
        <v>1.3194444444444443E-2</v>
      </c>
      <c r="H57" s="9">
        <v>2.5949074074074072E-2</v>
      </c>
      <c r="I57" s="10">
        <v>1.275462962962963E-2</v>
      </c>
      <c r="J57" s="30" t="s">
        <v>218</v>
      </c>
      <c r="K57" s="29">
        <v>1</v>
      </c>
      <c r="L57" s="29">
        <v>6</v>
      </c>
      <c r="M57" s="29">
        <v>56</v>
      </c>
    </row>
    <row r="58" spans="1:13">
      <c r="A58" s="19">
        <v>101</v>
      </c>
      <c r="B58" s="8" t="s">
        <v>294</v>
      </c>
      <c r="C58" t="s">
        <v>13</v>
      </c>
      <c r="D58" s="29">
        <v>1964</v>
      </c>
      <c r="E58" s="8" t="s">
        <v>292</v>
      </c>
      <c r="F58" s="30" t="s">
        <v>14</v>
      </c>
      <c r="G58" s="9">
        <v>1.1574074074074073E-2</v>
      </c>
      <c r="H58" s="9">
        <v>2.4467592592592593E-2</v>
      </c>
      <c r="I58" s="10">
        <v>1.2893518518518519E-2</v>
      </c>
      <c r="J58" s="30" t="s">
        <v>217</v>
      </c>
      <c r="K58" s="29">
        <v>15</v>
      </c>
      <c r="L58" s="29">
        <v>51</v>
      </c>
      <c r="M58" s="29">
        <v>57</v>
      </c>
    </row>
    <row r="59" spans="1:13">
      <c r="A59" s="19">
        <v>84</v>
      </c>
      <c r="B59" s="8" t="s">
        <v>279</v>
      </c>
      <c r="C59" t="s">
        <v>283</v>
      </c>
      <c r="D59" s="29">
        <v>2011</v>
      </c>
      <c r="E59" s="8" t="s">
        <v>278</v>
      </c>
      <c r="F59" s="30" t="s">
        <v>22</v>
      </c>
      <c r="G59" s="9">
        <v>9.6064814814814815E-3</v>
      </c>
      <c r="H59" s="9">
        <v>2.2650462962962966E-2</v>
      </c>
      <c r="I59" s="10">
        <v>1.3043981481481485E-2</v>
      </c>
      <c r="J59" s="30" t="s">
        <v>211</v>
      </c>
      <c r="K59" s="29">
        <v>1</v>
      </c>
      <c r="L59" s="29">
        <v>7</v>
      </c>
      <c r="M59" s="29">
        <v>58</v>
      </c>
    </row>
    <row r="60" spans="1:13">
      <c r="A60" s="19">
        <v>46</v>
      </c>
      <c r="B60" s="8" t="s">
        <v>263</v>
      </c>
      <c r="C60" t="s">
        <v>264</v>
      </c>
      <c r="D60" s="29">
        <v>1971</v>
      </c>
      <c r="E60" s="8" t="s">
        <v>126</v>
      </c>
      <c r="F60" s="30" t="s">
        <v>22</v>
      </c>
      <c r="G60" s="9">
        <v>5.208333333333333E-3</v>
      </c>
      <c r="H60" s="9">
        <v>1.8298611111111113E-2</v>
      </c>
      <c r="I60" s="10">
        <v>1.3090277777777781E-2</v>
      </c>
      <c r="J60" s="30" t="s">
        <v>216</v>
      </c>
      <c r="K60" s="29">
        <v>1</v>
      </c>
      <c r="L60" s="29">
        <v>8</v>
      </c>
      <c r="M60" s="29">
        <v>59</v>
      </c>
    </row>
    <row r="61" spans="1:13">
      <c r="A61" s="19">
        <v>47</v>
      </c>
      <c r="B61" s="8" t="s">
        <v>265</v>
      </c>
      <c r="C61" t="s">
        <v>266</v>
      </c>
      <c r="D61" s="29">
        <v>1962</v>
      </c>
      <c r="E61" s="8" t="s">
        <v>126</v>
      </c>
      <c r="F61" s="30" t="s">
        <v>14</v>
      </c>
      <c r="G61" s="9">
        <v>5.324074074074074E-3</v>
      </c>
      <c r="H61" s="9">
        <v>1.8831018518518518E-2</v>
      </c>
      <c r="I61" s="10">
        <v>1.3506944444444443E-2</v>
      </c>
      <c r="J61" s="30" t="s">
        <v>219</v>
      </c>
      <c r="K61" s="29">
        <v>6</v>
      </c>
      <c r="L61" s="29">
        <v>52</v>
      </c>
      <c r="M61" s="29">
        <v>60</v>
      </c>
    </row>
    <row r="62" spans="1:13">
      <c r="A62" s="19">
        <v>61</v>
      </c>
      <c r="B62" s="8" t="s">
        <v>164</v>
      </c>
      <c r="C62" t="s">
        <v>156</v>
      </c>
      <c r="D62" s="29">
        <v>1970</v>
      </c>
      <c r="E62" s="8" t="s">
        <v>109</v>
      </c>
      <c r="F62" s="30" t="s">
        <v>22</v>
      </c>
      <c r="G62" s="9">
        <v>6.9444444444444441E-3</v>
      </c>
      <c r="H62" s="9">
        <v>2.0625000000000001E-2</v>
      </c>
      <c r="I62" s="10">
        <v>1.3680555555555557E-2</v>
      </c>
      <c r="J62" s="30" t="s">
        <v>216</v>
      </c>
      <c r="K62" s="29">
        <v>2</v>
      </c>
      <c r="L62" s="29">
        <v>9</v>
      </c>
      <c r="M62" s="29">
        <v>61</v>
      </c>
    </row>
    <row r="63" spans="1:13">
      <c r="A63" s="19">
        <v>83</v>
      </c>
      <c r="B63" s="8" t="s">
        <v>170</v>
      </c>
      <c r="C63" t="s">
        <v>171</v>
      </c>
      <c r="D63" s="29">
        <v>1965</v>
      </c>
      <c r="E63" s="8" t="s">
        <v>172</v>
      </c>
      <c r="F63" s="30" t="s">
        <v>22</v>
      </c>
      <c r="G63" s="9">
        <v>9.4907407407407406E-3</v>
      </c>
      <c r="H63" s="9">
        <v>2.3229166666666665E-2</v>
      </c>
      <c r="I63" s="10">
        <v>1.3738425925925925E-2</v>
      </c>
      <c r="J63" s="30" t="s">
        <v>218</v>
      </c>
      <c r="K63" s="29">
        <v>2</v>
      </c>
      <c r="L63" s="29">
        <v>10</v>
      </c>
      <c r="M63" s="29">
        <v>62</v>
      </c>
    </row>
    <row r="64" spans="1:13">
      <c r="A64" s="19">
        <v>82</v>
      </c>
      <c r="B64" s="8" t="s">
        <v>281</v>
      </c>
      <c r="C64" t="s">
        <v>282</v>
      </c>
      <c r="D64" s="29">
        <v>1974</v>
      </c>
      <c r="E64" s="8" t="s">
        <v>278</v>
      </c>
      <c r="F64" s="30" t="s">
        <v>14</v>
      </c>
      <c r="G64" s="9">
        <v>9.3749999999999997E-3</v>
      </c>
      <c r="H64" s="9">
        <v>2.3124999999999996E-2</v>
      </c>
      <c r="I64" s="10">
        <v>1.3749999999999997E-2</v>
      </c>
      <c r="J64" s="30" t="s">
        <v>215</v>
      </c>
      <c r="K64" s="29">
        <v>21</v>
      </c>
      <c r="L64" s="29">
        <v>53</v>
      </c>
      <c r="M64" s="29">
        <v>63</v>
      </c>
    </row>
    <row r="65" spans="1:13">
      <c r="A65" s="19">
        <v>39</v>
      </c>
      <c r="B65" s="8" t="s">
        <v>241</v>
      </c>
      <c r="C65" t="s">
        <v>57</v>
      </c>
      <c r="D65" s="29">
        <v>1958</v>
      </c>
      <c r="E65" s="8" t="s">
        <v>168</v>
      </c>
      <c r="F65" s="30" t="s">
        <v>14</v>
      </c>
      <c r="G65" s="9">
        <v>4.3981481481481476E-3</v>
      </c>
      <c r="H65" s="9">
        <v>1.8171296296296297E-2</v>
      </c>
      <c r="I65" s="10">
        <v>1.3773148148148149E-2</v>
      </c>
      <c r="J65" s="30" t="s">
        <v>219</v>
      </c>
      <c r="K65" s="29">
        <v>7</v>
      </c>
      <c r="L65" s="29">
        <v>54</v>
      </c>
      <c r="M65" s="29">
        <v>64</v>
      </c>
    </row>
    <row r="66" spans="1:13">
      <c r="A66" s="19">
        <v>111</v>
      </c>
      <c r="B66" s="8" t="s">
        <v>173</v>
      </c>
      <c r="C66" t="s">
        <v>174</v>
      </c>
      <c r="D66" s="29">
        <v>1960</v>
      </c>
      <c r="E66" s="8" t="s">
        <v>82</v>
      </c>
      <c r="F66" s="30" t="s">
        <v>22</v>
      </c>
      <c r="G66" s="9">
        <v>1.2731481481481481E-2</v>
      </c>
      <c r="H66" s="9">
        <v>2.6516203703703698E-2</v>
      </c>
      <c r="I66" s="10">
        <v>1.3784722222222217E-2</v>
      </c>
      <c r="J66" s="30" t="s">
        <v>218</v>
      </c>
      <c r="K66" s="29">
        <v>3</v>
      </c>
      <c r="L66" s="29">
        <v>11</v>
      </c>
      <c r="M66" s="29">
        <v>65</v>
      </c>
    </row>
    <row r="67" spans="1:13">
      <c r="A67" s="19">
        <v>10</v>
      </c>
      <c r="B67" s="8" t="s">
        <v>127</v>
      </c>
      <c r="C67" t="s">
        <v>99</v>
      </c>
      <c r="D67" s="29">
        <v>1956</v>
      </c>
      <c r="E67" s="8" t="s">
        <v>126</v>
      </c>
      <c r="F67" s="30" t="s">
        <v>14</v>
      </c>
      <c r="G67" s="9">
        <v>1.0416666666666667E-3</v>
      </c>
      <c r="H67" s="9">
        <v>1.486111111111111E-2</v>
      </c>
      <c r="I67" s="10">
        <v>1.3819444444444443E-2</v>
      </c>
      <c r="J67" s="30" t="s">
        <v>219</v>
      </c>
      <c r="K67" s="29">
        <v>8</v>
      </c>
      <c r="L67" s="29">
        <v>55</v>
      </c>
      <c r="M67" s="29">
        <v>66</v>
      </c>
    </row>
    <row r="68" spans="1:13">
      <c r="A68" s="19">
        <v>3</v>
      </c>
      <c r="B68" s="8" t="s">
        <v>149</v>
      </c>
      <c r="C68" t="s">
        <v>150</v>
      </c>
      <c r="D68" s="29">
        <v>1988</v>
      </c>
      <c r="E68" s="8" t="s">
        <v>151</v>
      </c>
      <c r="F68" s="30" t="s">
        <v>22</v>
      </c>
      <c r="G68" s="9">
        <v>2.3148148148148146E-4</v>
      </c>
      <c r="H68" s="9">
        <v>1.4085648148148151E-2</v>
      </c>
      <c r="I68" s="10">
        <v>1.3854166666666669E-2</v>
      </c>
      <c r="J68" s="30" t="s">
        <v>213</v>
      </c>
      <c r="K68" s="29">
        <v>4</v>
      </c>
      <c r="L68" s="29">
        <v>12</v>
      </c>
      <c r="M68" s="29">
        <v>67</v>
      </c>
    </row>
    <row r="69" spans="1:13">
      <c r="A69" s="19">
        <v>63</v>
      </c>
      <c r="B69" s="8" t="s">
        <v>232</v>
      </c>
      <c r="C69" t="s">
        <v>84</v>
      </c>
      <c r="D69" s="29">
        <v>1978</v>
      </c>
      <c r="E69" s="8" t="s">
        <v>223</v>
      </c>
      <c r="F69" s="30" t="s">
        <v>14</v>
      </c>
      <c r="G69" s="9">
        <v>7.175925925925925E-3</v>
      </c>
      <c r="H69" s="9">
        <v>2.1087962962962961E-2</v>
      </c>
      <c r="I69" s="10">
        <v>1.3912037037037035E-2</v>
      </c>
      <c r="J69" s="30" t="s">
        <v>215</v>
      </c>
      <c r="K69" s="29">
        <v>22</v>
      </c>
      <c r="L69" s="29">
        <v>56</v>
      </c>
      <c r="M69" s="29">
        <v>68</v>
      </c>
    </row>
    <row r="70" spans="1:13">
      <c r="A70" s="19">
        <v>64</v>
      </c>
      <c r="B70" s="8" t="s">
        <v>19</v>
      </c>
      <c r="C70" t="s">
        <v>154</v>
      </c>
      <c r="D70" s="29">
        <v>1981</v>
      </c>
      <c r="E70" s="8" t="s">
        <v>21</v>
      </c>
      <c r="F70" s="30" t="s">
        <v>22</v>
      </c>
      <c r="G70" s="9">
        <v>7.2916666666666659E-3</v>
      </c>
      <c r="H70" s="9">
        <v>2.1238425925925924E-2</v>
      </c>
      <c r="I70" s="10">
        <v>1.3946759259259259E-2</v>
      </c>
      <c r="J70" s="30" t="s">
        <v>214</v>
      </c>
      <c r="K70" s="29">
        <v>3</v>
      </c>
      <c r="L70" s="29">
        <v>13</v>
      </c>
      <c r="M70" s="29">
        <v>69</v>
      </c>
    </row>
    <row r="71" spans="1:13">
      <c r="A71" s="19">
        <v>53</v>
      </c>
      <c r="B71" s="8" t="s">
        <v>269</v>
      </c>
      <c r="C71" t="s">
        <v>140</v>
      </c>
      <c r="D71" s="29">
        <v>1959</v>
      </c>
      <c r="E71" s="8" t="s">
        <v>270</v>
      </c>
      <c r="F71" s="30" t="s">
        <v>14</v>
      </c>
      <c r="G71" s="9">
        <v>6.0185185185185177E-3</v>
      </c>
      <c r="H71" s="9">
        <v>0.02</v>
      </c>
      <c r="I71" s="10">
        <v>1.3981481481481484E-2</v>
      </c>
      <c r="J71" s="30" t="s">
        <v>219</v>
      </c>
      <c r="K71" s="29">
        <v>9</v>
      </c>
      <c r="L71" s="29">
        <v>57</v>
      </c>
      <c r="M71" s="29">
        <v>70</v>
      </c>
    </row>
    <row r="72" spans="1:13">
      <c r="A72" s="19">
        <v>6</v>
      </c>
      <c r="B72" s="8" t="s">
        <v>133</v>
      </c>
      <c r="C72" t="s">
        <v>29</v>
      </c>
      <c r="D72" s="29">
        <v>1951</v>
      </c>
      <c r="E72" s="8" t="s">
        <v>134</v>
      </c>
      <c r="F72" s="30" t="s">
        <v>14</v>
      </c>
      <c r="G72" s="9">
        <v>5.7870370370370367E-4</v>
      </c>
      <c r="H72" s="9">
        <v>1.4618055555555556E-2</v>
      </c>
      <c r="I72" s="10">
        <v>1.4039351851851851E-2</v>
      </c>
      <c r="J72" s="30" t="s">
        <v>221</v>
      </c>
      <c r="K72" s="29">
        <v>1</v>
      </c>
      <c r="L72" s="29">
        <v>58</v>
      </c>
      <c r="M72" s="29">
        <v>71</v>
      </c>
    </row>
    <row r="73" spans="1:13">
      <c r="A73" s="19">
        <v>29</v>
      </c>
      <c r="B73" s="8" t="s">
        <v>248</v>
      </c>
      <c r="C73" t="s">
        <v>51</v>
      </c>
      <c r="D73" s="29">
        <v>1972</v>
      </c>
      <c r="E73" s="8" t="s">
        <v>247</v>
      </c>
      <c r="F73" s="30" t="s">
        <v>14</v>
      </c>
      <c r="G73" s="9">
        <v>3.2407407407407406E-3</v>
      </c>
      <c r="H73" s="9">
        <v>1.7280092592592593E-2</v>
      </c>
      <c r="I73" s="10">
        <v>1.4039351851851853E-2</v>
      </c>
      <c r="J73" s="30" t="s">
        <v>217</v>
      </c>
      <c r="K73" s="29">
        <v>16</v>
      </c>
      <c r="L73" s="29">
        <v>58</v>
      </c>
      <c r="M73" s="29">
        <v>72</v>
      </c>
    </row>
    <row r="74" spans="1:13">
      <c r="A74" s="19">
        <v>9</v>
      </c>
      <c r="B74" s="8" t="s">
        <v>116</v>
      </c>
      <c r="C74" t="s">
        <v>117</v>
      </c>
      <c r="D74" s="29">
        <v>1957</v>
      </c>
      <c r="E74" s="8" t="s">
        <v>85</v>
      </c>
      <c r="F74" s="30" t="s">
        <v>14</v>
      </c>
      <c r="G74" s="9">
        <v>9.2592592592592585E-4</v>
      </c>
      <c r="H74" s="9">
        <v>1.4976851851851852E-2</v>
      </c>
      <c r="I74" s="10">
        <v>1.4050925925925927E-2</v>
      </c>
      <c r="J74" s="30" t="s">
        <v>219</v>
      </c>
      <c r="K74" s="29">
        <v>10</v>
      </c>
      <c r="L74" s="29">
        <v>60</v>
      </c>
      <c r="M74" s="29">
        <v>73</v>
      </c>
    </row>
    <row r="75" spans="1:13">
      <c r="A75" s="19">
        <v>114</v>
      </c>
      <c r="B75" s="8" t="s">
        <v>309</v>
      </c>
      <c r="C75" t="s">
        <v>296</v>
      </c>
      <c r="D75" s="29">
        <v>1990</v>
      </c>
      <c r="E75" s="8" t="s">
        <v>310</v>
      </c>
      <c r="F75" s="30" t="s">
        <v>22</v>
      </c>
      <c r="G75" s="9">
        <v>1.3078703703703703E-2</v>
      </c>
      <c r="H75" s="9">
        <v>2.7245370370370368E-2</v>
      </c>
      <c r="I75" s="10">
        <v>1.4166666666666664E-2</v>
      </c>
      <c r="J75" s="30" t="s">
        <v>213</v>
      </c>
      <c r="K75" s="29">
        <v>5</v>
      </c>
      <c r="L75" s="29">
        <v>14</v>
      </c>
      <c r="M75" s="29">
        <v>74</v>
      </c>
    </row>
    <row r="76" spans="1:13">
      <c r="A76" s="19">
        <v>28</v>
      </c>
      <c r="B76" s="8" t="s">
        <v>245</v>
      </c>
      <c r="C76" t="s">
        <v>246</v>
      </c>
      <c r="D76" s="29">
        <v>1982</v>
      </c>
      <c r="E76" s="8" t="s">
        <v>247</v>
      </c>
      <c r="F76" s="30" t="s">
        <v>22</v>
      </c>
      <c r="G76" s="9">
        <v>3.1249999999999997E-3</v>
      </c>
      <c r="H76" s="9">
        <v>1.7349537037037038E-2</v>
      </c>
      <c r="I76" s="10">
        <v>1.4224537037037039E-2</v>
      </c>
      <c r="J76" s="30" t="s">
        <v>214</v>
      </c>
      <c r="K76" s="29">
        <v>4</v>
      </c>
      <c r="L76" s="29">
        <v>15</v>
      </c>
      <c r="M76" s="29">
        <v>75</v>
      </c>
    </row>
    <row r="77" spans="1:13">
      <c r="A77" s="19">
        <v>52</v>
      </c>
      <c r="B77" s="8" t="s">
        <v>101</v>
      </c>
      <c r="C77" t="s">
        <v>48</v>
      </c>
      <c r="D77" s="29">
        <v>1953</v>
      </c>
      <c r="E77" s="8" t="s">
        <v>126</v>
      </c>
      <c r="F77" s="30" t="s">
        <v>14</v>
      </c>
      <c r="G77" s="9">
        <v>5.9027777777777776E-3</v>
      </c>
      <c r="H77" s="9">
        <v>2.013888888888889E-2</v>
      </c>
      <c r="I77" s="10">
        <v>1.4236111111111113E-2</v>
      </c>
      <c r="J77" s="30" t="s">
        <v>219</v>
      </c>
      <c r="K77" s="29">
        <v>11</v>
      </c>
      <c r="L77" s="29">
        <v>61</v>
      </c>
      <c r="M77" s="29">
        <v>76</v>
      </c>
    </row>
    <row r="78" spans="1:13">
      <c r="A78" s="19">
        <v>105</v>
      </c>
      <c r="B78" s="8" t="s">
        <v>298</v>
      </c>
      <c r="C78" t="s">
        <v>299</v>
      </c>
      <c r="D78" s="29">
        <v>2009</v>
      </c>
      <c r="E78" s="8" t="s">
        <v>300</v>
      </c>
      <c r="F78" s="30" t="s">
        <v>14</v>
      </c>
      <c r="G78" s="9">
        <v>1.2037037037037035E-2</v>
      </c>
      <c r="H78" s="9">
        <v>2.6296296296296293E-2</v>
      </c>
      <c r="I78" s="10">
        <v>1.4259259259259258E-2</v>
      </c>
      <c r="J78" s="30" t="s">
        <v>212</v>
      </c>
      <c r="K78" s="29">
        <v>2</v>
      </c>
      <c r="L78" s="29">
        <v>62</v>
      </c>
      <c r="M78" s="29">
        <v>77</v>
      </c>
    </row>
    <row r="79" spans="1:13">
      <c r="A79" s="19">
        <v>81</v>
      </c>
      <c r="B79" s="8" t="s">
        <v>279</v>
      </c>
      <c r="C79" t="s">
        <v>280</v>
      </c>
      <c r="D79" s="29">
        <v>1970</v>
      </c>
      <c r="E79" s="8" t="s">
        <v>278</v>
      </c>
      <c r="F79" s="30" t="s">
        <v>22</v>
      </c>
      <c r="G79" s="9">
        <v>9.2592592592592587E-3</v>
      </c>
      <c r="H79" s="9">
        <v>2.3553240740740739E-2</v>
      </c>
      <c r="I79" s="10">
        <v>1.429398148148148E-2</v>
      </c>
      <c r="J79" s="30" t="s">
        <v>216</v>
      </c>
      <c r="K79" s="29">
        <v>3</v>
      </c>
      <c r="L79" s="29">
        <v>16</v>
      </c>
      <c r="M79" s="29">
        <v>78</v>
      </c>
    </row>
    <row r="80" spans="1:13">
      <c r="A80" s="19">
        <v>51</v>
      </c>
      <c r="B80" s="8" t="s">
        <v>169</v>
      </c>
      <c r="C80" t="s">
        <v>150</v>
      </c>
      <c r="D80" s="29">
        <v>1962</v>
      </c>
      <c r="E80" s="8" t="s">
        <v>126</v>
      </c>
      <c r="F80" s="30" t="s">
        <v>22</v>
      </c>
      <c r="G80" s="9">
        <v>5.7870370370370367E-3</v>
      </c>
      <c r="H80" s="9">
        <v>2.0092592592592592E-2</v>
      </c>
      <c r="I80" s="10">
        <v>1.4305555555555556E-2</v>
      </c>
      <c r="J80" s="30" t="s">
        <v>218</v>
      </c>
      <c r="K80" s="29">
        <v>4</v>
      </c>
      <c r="L80" s="29">
        <v>17</v>
      </c>
      <c r="M80" s="29">
        <v>79</v>
      </c>
    </row>
    <row r="81" spans="1:13">
      <c r="A81" s="19">
        <v>42</v>
      </c>
      <c r="B81" s="8" t="s">
        <v>259</v>
      </c>
      <c r="C81" t="s">
        <v>260</v>
      </c>
      <c r="D81" s="29">
        <v>1969</v>
      </c>
      <c r="E81" s="8" t="s">
        <v>261</v>
      </c>
      <c r="F81" s="30" t="s">
        <v>14</v>
      </c>
      <c r="G81" s="9">
        <v>4.7453703703703703E-3</v>
      </c>
      <c r="H81" s="9">
        <v>1.954861111111111E-2</v>
      </c>
      <c r="I81" s="10">
        <v>1.480324074074074E-2</v>
      </c>
      <c r="J81" s="30" t="s">
        <v>217</v>
      </c>
      <c r="K81" s="29">
        <v>17</v>
      </c>
      <c r="L81" s="29">
        <v>63</v>
      </c>
      <c r="M81" s="29">
        <v>80</v>
      </c>
    </row>
    <row r="82" spans="1:13">
      <c r="A82" s="19">
        <v>79</v>
      </c>
      <c r="B82" s="8" t="s">
        <v>37</v>
      </c>
      <c r="C82" t="s">
        <v>26</v>
      </c>
      <c r="D82" s="29">
        <v>1991</v>
      </c>
      <c r="E82" s="8" t="s">
        <v>38</v>
      </c>
      <c r="F82" s="30" t="s">
        <v>14</v>
      </c>
      <c r="G82" s="9">
        <v>9.0277777777777769E-3</v>
      </c>
      <c r="H82" s="9">
        <v>2.3831018518518519E-2</v>
      </c>
      <c r="I82" s="10">
        <v>1.4803240740740742E-2</v>
      </c>
      <c r="J82" s="30" t="s">
        <v>15</v>
      </c>
      <c r="K82" s="29">
        <v>11</v>
      </c>
      <c r="L82" s="29">
        <v>63</v>
      </c>
      <c r="M82" s="29">
        <v>81</v>
      </c>
    </row>
    <row r="83" spans="1:13">
      <c r="A83" s="19">
        <v>14</v>
      </c>
      <c r="B83" s="8" t="s">
        <v>165</v>
      </c>
      <c r="C83" t="s">
        <v>166</v>
      </c>
      <c r="D83" s="29">
        <v>1973</v>
      </c>
      <c r="E83" s="8" t="s">
        <v>126</v>
      </c>
      <c r="F83" s="30" t="s">
        <v>22</v>
      </c>
      <c r="G83" s="9">
        <v>1.5046296296296294E-3</v>
      </c>
      <c r="H83" s="9">
        <v>1.636574074074074E-2</v>
      </c>
      <c r="I83" s="10">
        <v>1.486111111111111E-2</v>
      </c>
      <c r="J83" s="30" t="s">
        <v>216</v>
      </c>
      <c r="K83" s="29">
        <v>4</v>
      </c>
      <c r="L83" s="29">
        <v>18</v>
      </c>
      <c r="M83" s="29">
        <v>82</v>
      </c>
    </row>
    <row r="84" spans="1:13">
      <c r="A84" s="19">
        <v>103</v>
      </c>
      <c r="B84" s="8" t="s">
        <v>295</v>
      </c>
      <c r="C84" t="s">
        <v>296</v>
      </c>
      <c r="D84" s="29">
        <v>1981</v>
      </c>
      <c r="E84" s="8" t="s">
        <v>297</v>
      </c>
      <c r="F84" s="30" t="s">
        <v>22</v>
      </c>
      <c r="G84" s="9">
        <v>1.1805555555555555E-2</v>
      </c>
      <c r="H84" s="9">
        <v>2.6712962962962966E-2</v>
      </c>
      <c r="I84" s="10">
        <v>1.4907407407407411E-2</v>
      </c>
      <c r="J84" s="30" t="s">
        <v>214</v>
      </c>
      <c r="K84" s="29">
        <v>5</v>
      </c>
      <c r="L84" s="29">
        <v>19</v>
      </c>
      <c r="M84" s="29">
        <v>83</v>
      </c>
    </row>
    <row r="85" spans="1:13">
      <c r="A85" s="19">
        <v>96</v>
      </c>
      <c r="B85" s="8" t="s">
        <v>291</v>
      </c>
      <c r="C85" t="s">
        <v>81</v>
      </c>
      <c r="D85" s="29">
        <v>1977</v>
      </c>
      <c r="E85" s="8" t="s">
        <v>292</v>
      </c>
      <c r="F85" s="30" t="s">
        <v>14</v>
      </c>
      <c r="G85" s="9">
        <v>1.0995370370370369E-2</v>
      </c>
      <c r="H85" s="9">
        <v>2.6018518518518521E-2</v>
      </c>
      <c r="I85" s="10">
        <v>1.5023148148148152E-2</v>
      </c>
      <c r="J85" s="30" t="s">
        <v>215</v>
      </c>
      <c r="K85" s="29">
        <v>23</v>
      </c>
      <c r="L85" s="29">
        <v>65</v>
      </c>
      <c r="M85" s="29">
        <v>84</v>
      </c>
    </row>
    <row r="86" spans="1:13">
      <c r="A86" s="19">
        <v>62</v>
      </c>
      <c r="B86" s="8" t="s">
        <v>28</v>
      </c>
      <c r="C86" t="s">
        <v>29</v>
      </c>
      <c r="D86" s="29">
        <v>1968</v>
      </c>
      <c r="E86" s="8" t="s">
        <v>109</v>
      </c>
      <c r="F86" s="30" t="s">
        <v>14</v>
      </c>
      <c r="G86" s="9">
        <v>7.060185185185185E-3</v>
      </c>
      <c r="H86" s="9">
        <v>2.2187499999999999E-2</v>
      </c>
      <c r="I86" s="10">
        <v>1.5127314814814814E-2</v>
      </c>
      <c r="J86" s="30" t="s">
        <v>217</v>
      </c>
      <c r="K86" s="29">
        <v>18</v>
      </c>
      <c r="L86" s="29">
        <v>66</v>
      </c>
      <c r="M86" s="29">
        <v>85</v>
      </c>
    </row>
    <row r="87" spans="1:13">
      <c r="A87" s="19">
        <v>55</v>
      </c>
      <c r="B87" s="8" t="s">
        <v>80</v>
      </c>
      <c r="C87" t="s">
        <v>81</v>
      </c>
      <c r="D87" s="29">
        <v>1964</v>
      </c>
      <c r="E87" s="8" t="s">
        <v>82</v>
      </c>
      <c r="F87" s="30" t="s">
        <v>14</v>
      </c>
      <c r="G87" s="9">
        <v>6.2499999999999995E-3</v>
      </c>
      <c r="H87" s="9">
        <v>2.1597222222222223E-2</v>
      </c>
      <c r="I87" s="10">
        <v>1.5347222222222224E-2</v>
      </c>
      <c r="J87" s="30" t="s">
        <v>217</v>
      </c>
      <c r="K87" s="29">
        <v>19</v>
      </c>
      <c r="L87" s="29">
        <v>67</v>
      </c>
      <c r="M87" s="29">
        <v>86</v>
      </c>
    </row>
    <row r="88" spans="1:13">
      <c r="A88" s="19">
        <v>66</v>
      </c>
      <c r="B88" s="8" t="s">
        <v>23</v>
      </c>
      <c r="C88" t="s">
        <v>24</v>
      </c>
      <c r="D88" s="29">
        <v>2012</v>
      </c>
      <c r="E88" s="8" t="s">
        <v>21</v>
      </c>
      <c r="F88" s="30" t="s">
        <v>14</v>
      </c>
      <c r="G88" s="9">
        <v>7.5231481481481477E-3</v>
      </c>
      <c r="H88" s="9">
        <v>2.2905092592592591E-2</v>
      </c>
      <c r="I88" s="10">
        <v>1.5381944444444445E-2</v>
      </c>
      <c r="J88" s="30" t="s">
        <v>212</v>
      </c>
      <c r="K88" s="29">
        <v>3</v>
      </c>
      <c r="L88" s="29">
        <v>68</v>
      </c>
      <c r="M88" s="29">
        <v>87</v>
      </c>
    </row>
    <row r="89" spans="1:13">
      <c r="A89" s="19">
        <v>65</v>
      </c>
      <c r="B89" s="8" t="s">
        <v>19</v>
      </c>
      <c r="C89" t="s">
        <v>20</v>
      </c>
      <c r="D89" s="29">
        <v>2014</v>
      </c>
      <c r="E89" s="8" t="s">
        <v>21</v>
      </c>
      <c r="F89" s="30" t="s">
        <v>22</v>
      </c>
      <c r="G89" s="9">
        <v>7.4074074074074068E-3</v>
      </c>
      <c r="H89" s="9">
        <v>2.3009259259259257E-2</v>
      </c>
      <c r="I89" s="10">
        <v>1.5601851851851849E-2</v>
      </c>
      <c r="J89" s="30" t="s">
        <v>211</v>
      </c>
      <c r="K89" s="29">
        <v>2</v>
      </c>
      <c r="L89" s="29">
        <v>20</v>
      </c>
      <c r="M89" s="29">
        <v>88</v>
      </c>
    </row>
    <row r="90" spans="1:13">
      <c r="A90" s="19">
        <v>32</v>
      </c>
      <c r="B90" s="8" t="s">
        <v>245</v>
      </c>
      <c r="C90" t="s">
        <v>150</v>
      </c>
      <c r="D90" s="29">
        <v>2011</v>
      </c>
      <c r="E90" s="8" t="s">
        <v>247</v>
      </c>
      <c r="F90" s="30" t="s">
        <v>22</v>
      </c>
      <c r="G90" s="9">
        <v>3.5879629629629625E-3</v>
      </c>
      <c r="H90" s="9">
        <v>1.9317129629629629E-2</v>
      </c>
      <c r="I90" s="10">
        <v>1.5729166666666666E-2</v>
      </c>
      <c r="J90" s="30" t="s">
        <v>211</v>
      </c>
      <c r="K90" s="29">
        <v>3</v>
      </c>
      <c r="L90" s="29">
        <v>21</v>
      </c>
      <c r="M90" s="29">
        <v>89</v>
      </c>
    </row>
    <row r="91" spans="1:13">
      <c r="A91" s="19">
        <v>19</v>
      </c>
      <c r="B91" s="8" t="s">
        <v>135</v>
      </c>
      <c r="C91" t="s">
        <v>136</v>
      </c>
      <c r="D91" s="29">
        <v>1947</v>
      </c>
      <c r="E91" s="8" t="s">
        <v>85</v>
      </c>
      <c r="F91" s="30" t="s">
        <v>14</v>
      </c>
      <c r="G91" s="9">
        <v>2.0833333333333333E-3</v>
      </c>
      <c r="H91" s="9">
        <v>1.7893518518518517E-2</v>
      </c>
      <c r="I91" s="10">
        <v>1.5810185185185184E-2</v>
      </c>
      <c r="J91" s="30" t="s">
        <v>221</v>
      </c>
      <c r="K91" s="29">
        <v>2</v>
      </c>
      <c r="L91" s="29">
        <v>69</v>
      </c>
      <c r="M91" s="29">
        <v>90</v>
      </c>
    </row>
    <row r="92" spans="1:13">
      <c r="A92" s="19">
        <v>72</v>
      </c>
      <c r="B92" s="8" t="s">
        <v>230</v>
      </c>
      <c r="C92" t="s">
        <v>231</v>
      </c>
      <c r="D92" s="29">
        <v>1973</v>
      </c>
      <c r="E92" s="8" t="s">
        <v>222</v>
      </c>
      <c r="F92" s="30" t="s">
        <v>22</v>
      </c>
      <c r="G92" s="9">
        <v>8.2175925925925923E-3</v>
      </c>
      <c r="H92" s="9">
        <v>2.4085648148148148E-2</v>
      </c>
      <c r="I92" s="10">
        <v>1.5868055555555555E-2</v>
      </c>
      <c r="J92" s="30" t="s">
        <v>216</v>
      </c>
      <c r="K92" s="29">
        <v>5</v>
      </c>
      <c r="L92" s="29">
        <v>22</v>
      </c>
      <c r="M92" s="29">
        <v>91</v>
      </c>
    </row>
    <row r="93" spans="1:13">
      <c r="A93" s="19">
        <v>48</v>
      </c>
      <c r="B93" s="8" t="s">
        <v>145</v>
      </c>
      <c r="C93" t="s">
        <v>32</v>
      </c>
      <c r="D93" s="29">
        <v>1951</v>
      </c>
      <c r="E93" s="8" t="s">
        <v>122</v>
      </c>
      <c r="F93" s="30" t="s">
        <v>14</v>
      </c>
      <c r="G93" s="9">
        <v>5.439814814814814E-3</v>
      </c>
      <c r="H93" s="9">
        <v>2.1342592592592594E-2</v>
      </c>
      <c r="I93" s="10">
        <v>1.590277777777778E-2</v>
      </c>
      <c r="J93" s="30" t="s">
        <v>221</v>
      </c>
      <c r="K93" s="29">
        <v>3</v>
      </c>
      <c r="L93" s="29">
        <v>70</v>
      </c>
      <c r="M93" s="29">
        <v>92</v>
      </c>
    </row>
    <row r="94" spans="1:13">
      <c r="A94" s="19">
        <v>44</v>
      </c>
      <c r="B94" s="8" t="s">
        <v>262</v>
      </c>
      <c r="C94" t="s">
        <v>32</v>
      </c>
      <c r="D94" s="29">
        <v>1946</v>
      </c>
      <c r="E94" s="8" t="s">
        <v>222</v>
      </c>
      <c r="F94" s="30" t="s">
        <v>14</v>
      </c>
      <c r="G94" s="9">
        <v>4.9768518518518512E-3</v>
      </c>
      <c r="H94" s="9">
        <v>2.1053240740740744E-2</v>
      </c>
      <c r="I94" s="10">
        <v>1.6076388888888894E-2</v>
      </c>
      <c r="J94" s="30" t="s">
        <v>221</v>
      </c>
      <c r="K94" s="29">
        <v>4</v>
      </c>
      <c r="L94" s="29">
        <v>71</v>
      </c>
      <c r="M94" s="29">
        <v>93</v>
      </c>
    </row>
    <row r="95" spans="1:13">
      <c r="A95" s="19">
        <v>98</v>
      </c>
      <c r="B95" s="8" t="s">
        <v>240</v>
      </c>
      <c r="C95" t="s">
        <v>57</v>
      </c>
      <c r="D95" s="29">
        <v>1983</v>
      </c>
      <c r="E95" s="8" t="s">
        <v>228</v>
      </c>
      <c r="F95" s="30" t="s">
        <v>14</v>
      </c>
      <c r="G95" s="9">
        <v>1.1226851851851851E-2</v>
      </c>
      <c r="H95" s="9">
        <v>2.7465277777777772E-2</v>
      </c>
      <c r="I95" s="10">
        <v>1.623842592592592E-2</v>
      </c>
      <c r="J95" s="30" t="s">
        <v>15</v>
      </c>
      <c r="K95" s="29">
        <v>12</v>
      </c>
      <c r="L95" s="29">
        <v>72</v>
      </c>
      <c r="M95" s="29">
        <v>94</v>
      </c>
    </row>
    <row r="96" spans="1:13">
      <c r="A96" s="19">
        <v>85</v>
      </c>
      <c r="B96" s="8" t="s">
        <v>142</v>
      </c>
      <c r="C96" t="s">
        <v>143</v>
      </c>
      <c r="D96" s="29">
        <v>1944</v>
      </c>
      <c r="E96" s="8" t="s">
        <v>144</v>
      </c>
      <c r="F96" s="30" t="s">
        <v>14</v>
      </c>
      <c r="G96" s="9">
        <v>9.7222222222222206E-3</v>
      </c>
      <c r="H96" s="9">
        <v>2.613425925925926E-2</v>
      </c>
      <c r="I96" s="10">
        <v>1.6412037037037037E-2</v>
      </c>
      <c r="J96" s="30" t="s">
        <v>221</v>
      </c>
      <c r="K96" s="29">
        <v>5</v>
      </c>
      <c r="L96" s="29">
        <v>73</v>
      </c>
      <c r="M96" s="29">
        <v>95</v>
      </c>
    </row>
    <row r="97" spans="1:13">
      <c r="A97" s="19">
        <v>13</v>
      </c>
      <c r="B97" s="8" t="s">
        <v>167</v>
      </c>
      <c r="C97" t="s">
        <v>153</v>
      </c>
      <c r="D97" s="29">
        <v>1960</v>
      </c>
      <c r="E97" s="8" t="s">
        <v>168</v>
      </c>
      <c r="F97" s="30" t="s">
        <v>22</v>
      </c>
      <c r="G97" s="9">
        <v>1.3888888888888887E-3</v>
      </c>
      <c r="H97" s="9">
        <v>1.7835648148148149E-2</v>
      </c>
      <c r="I97" s="10">
        <v>1.6446759259259262E-2</v>
      </c>
      <c r="J97" s="30" t="s">
        <v>218</v>
      </c>
      <c r="K97" s="29">
        <v>5</v>
      </c>
      <c r="L97" s="29">
        <v>23</v>
      </c>
      <c r="M97" s="29">
        <v>96</v>
      </c>
    </row>
    <row r="98" spans="1:13">
      <c r="A98" s="19">
        <v>40</v>
      </c>
      <c r="B98" s="8" t="s">
        <v>255</v>
      </c>
      <c r="C98" t="s">
        <v>32</v>
      </c>
      <c r="D98" s="29">
        <v>1959</v>
      </c>
      <c r="E98" s="8" t="s">
        <v>256</v>
      </c>
      <c r="F98" s="30" t="s">
        <v>14</v>
      </c>
      <c r="G98" s="9">
        <v>4.5138888888888885E-3</v>
      </c>
      <c r="H98" s="9">
        <v>2.101851851851852E-2</v>
      </c>
      <c r="I98" s="10">
        <v>1.6504629629629633E-2</v>
      </c>
      <c r="J98" s="30" t="s">
        <v>219</v>
      </c>
      <c r="K98" s="29">
        <v>12</v>
      </c>
      <c r="L98" s="29">
        <v>74</v>
      </c>
      <c r="M98" s="29">
        <v>97</v>
      </c>
    </row>
    <row r="99" spans="1:13">
      <c r="A99" s="19">
        <v>36</v>
      </c>
      <c r="B99" s="8" t="s">
        <v>233</v>
      </c>
      <c r="C99" t="s">
        <v>153</v>
      </c>
      <c r="D99" s="29">
        <v>1985</v>
      </c>
      <c r="E99" s="8" t="s">
        <v>224</v>
      </c>
      <c r="F99" s="30" t="s">
        <v>22</v>
      </c>
      <c r="G99" s="9">
        <v>4.0509259259259257E-3</v>
      </c>
      <c r="H99" s="9">
        <v>2.0590277777777777E-2</v>
      </c>
      <c r="I99" s="10">
        <v>1.653935185185185E-2</v>
      </c>
      <c r="J99" s="30" t="s">
        <v>214</v>
      </c>
      <c r="K99" s="29">
        <v>6</v>
      </c>
      <c r="L99" s="29">
        <v>24</v>
      </c>
      <c r="M99" s="29">
        <v>98</v>
      </c>
    </row>
    <row r="100" spans="1:13">
      <c r="A100" s="19">
        <v>20</v>
      </c>
      <c r="B100" s="8" t="s">
        <v>243</v>
      </c>
      <c r="C100" t="s">
        <v>244</v>
      </c>
      <c r="D100" s="29">
        <v>1962</v>
      </c>
      <c r="E100" s="8" t="s">
        <v>126</v>
      </c>
      <c r="F100" s="30" t="s">
        <v>22</v>
      </c>
      <c r="G100" s="9">
        <v>2.1990740740740738E-3</v>
      </c>
      <c r="H100" s="9">
        <v>1.8969907407407408E-2</v>
      </c>
      <c r="I100" s="10">
        <v>1.6770833333333332E-2</v>
      </c>
      <c r="J100" s="30" t="s">
        <v>218</v>
      </c>
      <c r="K100" s="29">
        <v>6</v>
      </c>
      <c r="L100" s="29">
        <v>25</v>
      </c>
      <c r="M100" s="29">
        <v>99</v>
      </c>
    </row>
    <row r="101" spans="1:13">
      <c r="A101" s="19">
        <v>100</v>
      </c>
      <c r="B101" s="8" t="s">
        <v>293</v>
      </c>
      <c r="C101" t="s">
        <v>32</v>
      </c>
      <c r="D101" s="29">
        <v>1950</v>
      </c>
      <c r="E101" s="8" t="s">
        <v>126</v>
      </c>
      <c r="F101" s="30" t="s">
        <v>14</v>
      </c>
      <c r="G101" s="9">
        <v>1.1458333333333333E-2</v>
      </c>
      <c r="H101" s="9">
        <v>2.826388888888889E-2</v>
      </c>
      <c r="I101" s="10">
        <v>1.680555555555556E-2</v>
      </c>
      <c r="J101" s="30" t="s">
        <v>221</v>
      </c>
      <c r="K101" s="29">
        <v>6</v>
      </c>
      <c r="L101" s="29">
        <v>75</v>
      </c>
      <c r="M101" s="29">
        <v>100</v>
      </c>
    </row>
    <row r="102" spans="1:13">
      <c r="A102" s="19">
        <v>41</v>
      </c>
      <c r="B102" s="8" t="s">
        <v>257</v>
      </c>
      <c r="C102" t="s">
        <v>258</v>
      </c>
      <c r="D102" s="29">
        <v>1958</v>
      </c>
      <c r="E102" s="8" t="s">
        <v>126</v>
      </c>
      <c r="F102" s="30" t="s">
        <v>14</v>
      </c>
      <c r="G102" s="9">
        <v>4.6296296296296294E-3</v>
      </c>
      <c r="H102" s="9">
        <v>2.1527777777777781E-2</v>
      </c>
      <c r="I102" s="10">
        <v>1.6898148148148152E-2</v>
      </c>
      <c r="J102" s="30" t="s">
        <v>219</v>
      </c>
      <c r="K102" s="29">
        <v>13</v>
      </c>
      <c r="L102" s="29">
        <v>76</v>
      </c>
      <c r="M102" s="29">
        <v>101</v>
      </c>
    </row>
    <row r="103" spans="1:13">
      <c r="A103" s="19">
        <v>75</v>
      </c>
      <c r="B103" s="8" t="s">
        <v>25</v>
      </c>
      <c r="C103" t="s">
        <v>26</v>
      </c>
      <c r="D103" s="29">
        <v>2011</v>
      </c>
      <c r="E103" s="8" t="s">
        <v>27</v>
      </c>
      <c r="F103" s="30" t="s">
        <v>14</v>
      </c>
      <c r="G103" s="9">
        <v>8.5648148148148133E-3</v>
      </c>
      <c r="H103" s="9">
        <v>2.6087962962962966E-2</v>
      </c>
      <c r="I103" s="10">
        <v>1.7523148148148152E-2</v>
      </c>
      <c r="J103" s="30" t="s">
        <v>212</v>
      </c>
      <c r="K103" s="29">
        <v>4</v>
      </c>
      <c r="L103" s="29">
        <v>77</v>
      </c>
      <c r="M103" s="29">
        <v>102</v>
      </c>
    </row>
    <row r="104" spans="1:13">
      <c r="A104" s="19">
        <v>35</v>
      </c>
      <c r="B104" s="8" t="s">
        <v>161</v>
      </c>
      <c r="C104" t="s">
        <v>162</v>
      </c>
      <c r="D104" s="29">
        <v>1974</v>
      </c>
      <c r="E104" s="8" t="s">
        <v>163</v>
      </c>
      <c r="F104" s="30" t="s">
        <v>22</v>
      </c>
      <c r="G104" s="9">
        <v>3.9351851851851848E-3</v>
      </c>
      <c r="H104" s="9">
        <v>2.1585648148148145E-2</v>
      </c>
      <c r="I104" s="10">
        <v>1.7650462962962962E-2</v>
      </c>
      <c r="J104" s="30" t="s">
        <v>216</v>
      </c>
      <c r="K104" s="29">
        <v>6</v>
      </c>
      <c r="L104" s="29">
        <v>26</v>
      </c>
      <c r="M104" s="29">
        <v>103</v>
      </c>
    </row>
    <row r="105" spans="1:13">
      <c r="A105" s="19">
        <v>1</v>
      </c>
      <c r="B105" s="8" t="s">
        <v>98</v>
      </c>
      <c r="C105" t="s">
        <v>99</v>
      </c>
      <c r="D105" s="29">
        <v>1969</v>
      </c>
      <c r="E105" s="8" t="s">
        <v>100</v>
      </c>
      <c r="F105" s="30" t="s">
        <v>14</v>
      </c>
      <c r="G105" s="9">
        <v>0</v>
      </c>
      <c r="H105" s="9">
        <v>1.7766203703703704E-2</v>
      </c>
      <c r="I105" s="10">
        <v>1.7766203703703704E-2</v>
      </c>
      <c r="J105" s="30" t="s">
        <v>217</v>
      </c>
      <c r="K105" s="29">
        <v>20</v>
      </c>
      <c r="L105" s="29">
        <v>78</v>
      </c>
      <c r="M105" s="29">
        <v>104</v>
      </c>
    </row>
    <row r="106" spans="1:13">
      <c r="A106" s="19">
        <v>18</v>
      </c>
      <c r="B106" s="8" t="s">
        <v>175</v>
      </c>
      <c r="C106" t="s">
        <v>176</v>
      </c>
      <c r="D106" s="29">
        <v>1959</v>
      </c>
      <c r="E106" s="8" t="s">
        <v>141</v>
      </c>
      <c r="F106" s="30" t="s">
        <v>22</v>
      </c>
      <c r="G106" s="9">
        <v>1.9675925925925924E-3</v>
      </c>
      <c r="H106" s="9">
        <v>1.9930555555555556E-2</v>
      </c>
      <c r="I106" s="10">
        <v>1.7962962962962962E-2</v>
      </c>
      <c r="J106" s="30" t="s">
        <v>218</v>
      </c>
      <c r="K106" s="29">
        <v>7</v>
      </c>
      <c r="L106" s="29">
        <v>27</v>
      </c>
      <c r="M106" s="29">
        <v>105</v>
      </c>
    </row>
    <row r="107" spans="1:13">
      <c r="A107" s="19">
        <v>17</v>
      </c>
      <c r="B107" s="8" t="s">
        <v>139</v>
      </c>
      <c r="C107" t="s">
        <v>140</v>
      </c>
      <c r="D107" s="29">
        <v>1951</v>
      </c>
      <c r="E107" s="8" t="s">
        <v>141</v>
      </c>
      <c r="F107" s="30" t="s">
        <v>14</v>
      </c>
      <c r="G107" s="9">
        <v>1.8518518518518517E-3</v>
      </c>
      <c r="H107" s="9">
        <v>1.9884259259259258E-2</v>
      </c>
      <c r="I107" s="10">
        <v>1.8032407407407407E-2</v>
      </c>
      <c r="J107" s="30" t="s">
        <v>221</v>
      </c>
      <c r="K107" s="29">
        <v>7</v>
      </c>
      <c r="L107" s="29">
        <v>79</v>
      </c>
      <c r="M107" s="29">
        <v>106</v>
      </c>
    </row>
    <row r="108" spans="1:13">
      <c r="A108" s="19">
        <v>80</v>
      </c>
      <c r="B108" s="8" t="s">
        <v>276</v>
      </c>
      <c r="C108" t="s">
        <v>277</v>
      </c>
      <c r="D108" s="29">
        <v>2010</v>
      </c>
      <c r="E108" s="8" t="s">
        <v>278</v>
      </c>
      <c r="F108" s="30" t="s">
        <v>22</v>
      </c>
      <c r="G108" s="9">
        <v>9.1435185185185178E-3</v>
      </c>
      <c r="H108" s="9">
        <v>2.7222222222222228E-2</v>
      </c>
      <c r="I108" s="10">
        <v>1.8078703703703708E-2</v>
      </c>
      <c r="J108" s="30" t="s">
        <v>211</v>
      </c>
      <c r="K108" s="29">
        <v>4</v>
      </c>
      <c r="L108" s="29">
        <v>28</v>
      </c>
      <c r="M108" s="29">
        <v>107</v>
      </c>
    </row>
    <row r="109" spans="1:13">
      <c r="A109" s="19">
        <v>56</v>
      </c>
      <c r="B109" s="8" t="s">
        <v>137</v>
      </c>
      <c r="C109" t="s">
        <v>138</v>
      </c>
      <c r="D109" s="29">
        <v>1950</v>
      </c>
      <c r="E109" s="8" t="s">
        <v>126</v>
      </c>
      <c r="F109" s="30" t="s">
        <v>14</v>
      </c>
      <c r="G109" s="9">
        <v>6.3657407407407404E-3</v>
      </c>
      <c r="H109" s="9">
        <v>2.4537037037037038E-2</v>
      </c>
      <c r="I109" s="10">
        <v>1.8171296296296297E-2</v>
      </c>
      <c r="J109" s="30" t="s">
        <v>221</v>
      </c>
      <c r="K109" s="29">
        <v>8</v>
      </c>
      <c r="L109" s="29">
        <v>80</v>
      </c>
      <c r="M109" s="29">
        <v>108</v>
      </c>
    </row>
    <row r="110" spans="1:13">
      <c r="A110" s="19">
        <v>76</v>
      </c>
      <c r="B110" s="8" t="s">
        <v>183</v>
      </c>
      <c r="C110" t="s">
        <v>184</v>
      </c>
      <c r="D110" s="29">
        <v>1957</v>
      </c>
      <c r="E110" s="8" t="s">
        <v>242</v>
      </c>
      <c r="F110" s="30" t="s">
        <v>22</v>
      </c>
      <c r="G110" s="9">
        <v>8.6805555555555542E-3</v>
      </c>
      <c r="H110" s="9">
        <v>2.6944444444444441E-2</v>
      </c>
      <c r="I110" s="10">
        <v>1.8263888888888885E-2</v>
      </c>
      <c r="J110" s="30" t="s">
        <v>220</v>
      </c>
      <c r="K110" s="29">
        <v>1</v>
      </c>
      <c r="L110" s="29">
        <v>29</v>
      </c>
      <c r="M110" s="29">
        <v>109</v>
      </c>
    </row>
    <row r="111" spans="1:13">
      <c r="A111" s="19">
        <v>5</v>
      </c>
      <c r="B111" s="8" t="s">
        <v>71</v>
      </c>
      <c r="C111" t="s">
        <v>72</v>
      </c>
      <c r="D111" s="29">
        <v>1980</v>
      </c>
      <c r="E111" s="8" t="s">
        <v>73</v>
      </c>
      <c r="F111" s="30" t="s">
        <v>14</v>
      </c>
      <c r="G111" s="9">
        <v>4.6296296296296293E-4</v>
      </c>
      <c r="H111" s="9">
        <v>1.8900462962962963E-2</v>
      </c>
      <c r="I111" s="10">
        <v>1.8437499999999999E-2</v>
      </c>
      <c r="J111" s="30" t="s">
        <v>215</v>
      </c>
      <c r="K111" s="29">
        <v>24</v>
      </c>
      <c r="L111" s="29">
        <v>81</v>
      </c>
      <c r="M111" s="29">
        <v>110</v>
      </c>
    </row>
    <row r="112" spans="1:13">
      <c r="A112" s="19">
        <v>106</v>
      </c>
      <c r="B112" s="8" t="s">
        <v>298</v>
      </c>
      <c r="C112" t="s">
        <v>138</v>
      </c>
      <c r="D112" s="29">
        <v>1971</v>
      </c>
      <c r="E112" s="8" t="s">
        <v>300</v>
      </c>
      <c r="F112" s="30" t="s">
        <v>14</v>
      </c>
      <c r="G112" s="9">
        <v>1.2152777777777776E-2</v>
      </c>
      <c r="H112" s="9">
        <v>3.1319444444444448E-2</v>
      </c>
      <c r="I112" s="10">
        <v>1.9166666666666672E-2</v>
      </c>
      <c r="J112" s="30" t="s">
        <v>217</v>
      </c>
      <c r="K112" s="29">
        <v>21</v>
      </c>
      <c r="L112" s="29">
        <v>82</v>
      </c>
      <c r="M112" s="29">
        <v>111</v>
      </c>
    </row>
    <row r="113" spans="1:13">
      <c r="A113" s="19">
        <v>21</v>
      </c>
      <c r="B113" s="8" t="s">
        <v>120</v>
      </c>
      <c r="C113" t="s">
        <v>121</v>
      </c>
      <c r="D113" s="29">
        <v>1954</v>
      </c>
      <c r="E113" s="8"/>
      <c r="F113" s="30" t="s">
        <v>14</v>
      </c>
      <c r="G113" s="9">
        <v>2.3148148148148147E-3</v>
      </c>
      <c r="H113" s="9">
        <v>2.2210648148148149E-2</v>
      </c>
      <c r="I113" s="10">
        <v>1.9895833333333335E-2</v>
      </c>
      <c r="J113" s="30" t="s">
        <v>219</v>
      </c>
      <c r="K113" s="29">
        <v>14</v>
      </c>
      <c r="L113" s="29">
        <v>83</v>
      </c>
      <c r="M113" s="29">
        <v>112</v>
      </c>
    </row>
    <row r="114" spans="1:13">
      <c r="A114" s="19">
        <v>7</v>
      </c>
      <c r="B114" s="8" t="s">
        <v>83</v>
      </c>
      <c r="C114" t="s">
        <v>84</v>
      </c>
      <c r="D114" s="29">
        <v>1970</v>
      </c>
      <c r="E114" s="8" t="s">
        <v>85</v>
      </c>
      <c r="F114" s="30" t="s">
        <v>14</v>
      </c>
      <c r="G114" s="9">
        <v>6.9444444444444436E-4</v>
      </c>
      <c r="H114" s="9">
        <v>2.1215277777777777E-2</v>
      </c>
      <c r="I114" s="10">
        <v>2.0520833333333332E-2</v>
      </c>
      <c r="J114" s="30" t="s">
        <v>217</v>
      </c>
      <c r="K114" s="29">
        <v>22</v>
      </c>
      <c r="L114" s="29">
        <v>84</v>
      </c>
      <c r="M114" s="29">
        <v>113</v>
      </c>
    </row>
    <row r="115" spans="1:13">
      <c r="A115" s="19">
        <v>8</v>
      </c>
      <c r="B115" s="8" t="s">
        <v>83</v>
      </c>
      <c r="C115" t="s">
        <v>32</v>
      </c>
      <c r="D115" s="29">
        <v>1946</v>
      </c>
      <c r="E115" s="8" t="s">
        <v>85</v>
      </c>
      <c r="F115" s="30" t="s">
        <v>14</v>
      </c>
      <c r="G115" s="9">
        <v>8.1018518518518516E-4</v>
      </c>
      <c r="H115" s="9">
        <v>2.1631944444444443E-2</v>
      </c>
      <c r="I115" s="10">
        <v>2.0821759259259259E-2</v>
      </c>
      <c r="J115" s="30" t="s">
        <v>221</v>
      </c>
      <c r="K115" s="29">
        <v>9</v>
      </c>
      <c r="L115" s="29">
        <v>85</v>
      </c>
      <c r="M115" s="29">
        <v>114</v>
      </c>
    </row>
    <row r="116" spans="1:13">
      <c r="A116" s="19">
        <v>4</v>
      </c>
      <c r="B116" s="8" t="s">
        <v>152</v>
      </c>
      <c r="C116" t="s">
        <v>153</v>
      </c>
      <c r="D116" s="29">
        <v>1991</v>
      </c>
      <c r="E116" s="8" t="s">
        <v>73</v>
      </c>
      <c r="F116" s="30" t="s">
        <v>22</v>
      </c>
      <c r="G116" s="9">
        <v>3.4722222222222218E-4</v>
      </c>
      <c r="H116" s="9">
        <v>2.1493055555555557E-2</v>
      </c>
      <c r="I116" s="10">
        <v>2.1145833333333336E-2</v>
      </c>
      <c r="J116" s="30" t="s">
        <v>213</v>
      </c>
      <c r="K116" s="29">
        <v>6</v>
      </c>
      <c r="L116" s="29">
        <v>30</v>
      </c>
      <c r="M116" s="29">
        <v>115</v>
      </c>
    </row>
    <row r="117" spans="1:13">
      <c r="A117" s="19">
        <v>54</v>
      </c>
      <c r="B117" s="8" t="s">
        <v>271</v>
      </c>
      <c r="C117" t="s">
        <v>272</v>
      </c>
      <c r="D117" s="29">
        <v>1962</v>
      </c>
      <c r="E117" s="8" t="s">
        <v>273</v>
      </c>
      <c r="F117" s="30" t="s">
        <v>22</v>
      </c>
      <c r="G117" s="9">
        <v>6.1342592592592586E-3</v>
      </c>
      <c r="H117" s="9">
        <v>2.8391203703703707E-2</v>
      </c>
      <c r="I117" s="10">
        <v>2.2256944444444447E-2</v>
      </c>
      <c r="J117" s="30" t="s">
        <v>218</v>
      </c>
      <c r="K117" s="29">
        <v>8</v>
      </c>
      <c r="L117" s="29">
        <v>31</v>
      </c>
      <c r="M117" s="29">
        <v>116</v>
      </c>
    </row>
    <row r="118" spans="1:13">
      <c r="A118" t="s">
        <v>16</v>
      </c>
      <c r="I118"/>
      <c r="K118"/>
    </row>
    <row r="119" spans="1:13">
      <c r="A119" t="s">
        <v>16</v>
      </c>
      <c r="I119"/>
      <c r="K119"/>
    </row>
    <row r="120" spans="1:13">
      <c r="A120" t="s">
        <v>16</v>
      </c>
      <c r="I120"/>
      <c r="K120"/>
    </row>
    <row r="121" spans="1:13">
      <c r="A121" t="s">
        <v>16</v>
      </c>
      <c r="I121"/>
      <c r="K121"/>
    </row>
    <row r="122" spans="1:13">
      <c r="A122" t="s">
        <v>16</v>
      </c>
      <c r="I122"/>
      <c r="K122"/>
    </row>
    <row r="123" spans="1:13">
      <c r="A123" t="s">
        <v>16</v>
      </c>
      <c r="I123"/>
      <c r="K123"/>
    </row>
    <row r="124" spans="1:13">
      <c r="A124" t="s">
        <v>16</v>
      </c>
      <c r="I124"/>
      <c r="K124"/>
    </row>
    <row r="125" spans="1:13">
      <c r="A125" t="s">
        <v>16</v>
      </c>
      <c r="I125"/>
      <c r="K125"/>
    </row>
    <row r="126" spans="1:13">
      <c r="A126" t="s">
        <v>16</v>
      </c>
      <c r="I126"/>
      <c r="K126"/>
    </row>
    <row r="127" spans="1:13">
      <c r="A127" t="s">
        <v>16</v>
      </c>
      <c r="I127"/>
      <c r="K127"/>
    </row>
    <row r="128" spans="1:13">
      <c r="A128" t="s">
        <v>16</v>
      </c>
      <c r="I128"/>
      <c r="K128"/>
    </row>
    <row r="129" spans="1:11">
      <c r="A129" t="s">
        <v>16</v>
      </c>
      <c r="I129"/>
      <c r="K129"/>
    </row>
    <row r="130" spans="1:11">
      <c r="A130" t="s">
        <v>16</v>
      </c>
      <c r="I130"/>
      <c r="K130"/>
    </row>
    <row r="131" spans="1:11">
      <c r="A131" t="s">
        <v>16</v>
      </c>
      <c r="I131"/>
      <c r="K131"/>
    </row>
    <row r="132" spans="1:11">
      <c r="A132" t="s">
        <v>16</v>
      </c>
      <c r="I132"/>
      <c r="K132"/>
    </row>
    <row r="133" spans="1:11">
      <c r="A133" t="s">
        <v>16</v>
      </c>
    </row>
    <row r="134" spans="1:11">
      <c r="A134" t="s">
        <v>16</v>
      </c>
    </row>
    <row r="135" spans="1:11">
      <c r="A135" t="s">
        <v>16</v>
      </c>
    </row>
    <row r="136" spans="1:11">
      <c r="A136" t="s">
        <v>16</v>
      </c>
    </row>
    <row r="137" spans="1:11">
      <c r="A137" t="s">
        <v>16</v>
      </c>
    </row>
    <row r="138" spans="1:11">
      <c r="A138" t="s">
        <v>16</v>
      </c>
    </row>
    <row r="139" spans="1:11">
      <c r="A139" t="s">
        <v>16</v>
      </c>
    </row>
    <row r="140" spans="1:11">
      <c r="A140" t="s">
        <v>16</v>
      </c>
    </row>
    <row r="141" spans="1:11">
      <c r="A141" t="s">
        <v>16</v>
      </c>
    </row>
    <row r="142" spans="1:11">
      <c r="A142" t="s">
        <v>16</v>
      </c>
    </row>
  </sheetData>
  <sheetProtection sort="0" autoFilter="0" pivotTables="0"/>
  <dataValidations count="1">
    <dataValidation type="list" allowBlank="1" showInputMessage="1" showErrorMessage="1" sqref="F2:F117">
      <formula1>"Z,M"</formula1>
    </dataValidation>
  </dataValidations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tabColor rgb="FF00B050"/>
  </sheetPr>
  <dimension ref="A1:W211"/>
  <sheetViews>
    <sheetView zoomScale="80" zoomScaleNormal="80" workbookViewId="0">
      <pane xSplit="4" ySplit="1" topLeftCell="E2" activePane="bottomRight" state="frozen"/>
      <selection activeCell="A46" sqref="A46"/>
      <selection pane="topRight" activeCell="A46" sqref="A46"/>
      <selection pane="bottomLeft" activeCell="A46" sqref="A46"/>
      <selection pane="bottomRight" activeCell="A46" sqref="A46"/>
    </sheetView>
  </sheetViews>
  <sheetFormatPr defaultRowHeight="14.5"/>
  <cols>
    <col min="1" max="1" width="9.81640625" customWidth="1"/>
    <col min="2" max="3" width="20.453125" customWidth="1"/>
    <col min="4" max="4" width="9.1796875" bestFit="1" customWidth="1"/>
    <col min="5" max="5" width="25.453125" bestFit="1" customWidth="1"/>
    <col min="6" max="6" width="9.453125" customWidth="1"/>
    <col min="7" max="7" width="13.1796875" bestFit="1" customWidth="1"/>
    <col min="8" max="8" width="10.81640625" customWidth="1"/>
    <col min="9" max="9" width="9.453125" style="6" customWidth="1"/>
    <col min="10" max="10" width="11.453125" customWidth="1"/>
    <col min="11" max="11" width="13.453125" style="8" bestFit="1" customWidth="1"/>
    <col min="12" max="12" width="15.1796875" bestFit="1" customWidth="1"/>
    <col min="13" max="13" width="12.54296875" bestFit="1" customWidth="1"/>
    <col min="15" max="15" width="12.453125" bestFit="1" customWidth="1"/>
    <col min="16" max="16" width="4.54296875" bestFit="1" customWidth="1"/>
  </cols>
  <sheetData>
    <row r="1" spans="1:23" ht="2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4" t="s">
        <v>17</v>
      </c>
      <c r="I1" s="5" t="s">
        <v>8</v>
      </c>
      <c r="J1" s="13" t="s">
        <v>9</v>
      </c>
      <c r="K1" s="7" t="s">
        <v>10</v>
      </c>
      <c r="L1" s="4" t="s">
        <v>11</v>
      </c>
      <c r="M1" s="4" t="s">
        <v>12</v>
      </c>
      <c r="N1" s="14"/>
      <c r="O1" s="12" t="s">
        <v>18</v>
      </c>
      <c r="P1" s="15"/>
      <c r="Q1" s="14"/>
      <c r="R1" s="14"/>
      <c r="S1" s="14"/>
      <c r="T1" s="20">
        <v>1.1574074074074073E-4</v>
      </c>
      <c r="U1" s="14"/>
      <c r="V1" s="14"/>
      <c r="W1" s="14"/>
    </row>
    <row r="2" spans="1:23" hidden="1">
      <c r="A2" s="19">
        <v>1</v>
      </c>
      <c r="B2" s="17" t="s">
        <v>98</v>
      </c>
      <c r="C2" s="17" t="s">
        <v>99</v>
      </c>
      <c r="D2">
        <v>1969</v>
      </c>
      <c r="E2" t="s">
        <v>100</v>
      </c>
      <c r="F2" t="s">
        <v>14</v>
      </c>
      <c r="G2" s="9">
        <f>(Tabulka1[[#This Row],[startovní číslo]]-1)*$T$1</f>
        <v>0</v>
      </c>
      <c r="H2" s="9">
        <f>VLOOKUP(Tabulka1[[#This Row],[startovní číslo]],Tabulka13[],5,0)+$P$1</f>
        <v>1.7766203703703704E-2</v>
      </c>
      <c r="I2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1.7766203703703704E-2</v>
      </c>
      <c r="J2" s="11" t="str">
        <f>IF(Tabulka1[[#This Row],[Pohlaví M/Z]]="Z",VLOOKUP(Tabulka1[[#This Row],[Ročník]],Tabulka3[],2,0),VLOOKUP(Tabulka1[[#This Row],[Ročník]],Tabulka3[],3,0))</f>
        <v>M50</v>
      </c>
      <c r="K2" s="8">
        <f>IF(Tabulka1[[#This Row],[výsledný čas]]="","",COUNTIFS([Kategorie],Tabulka1[[#This Row],[Kategorie]],[výsledný čas],"&lt;"&amp;Tabulka1[[#This Row],[výsledný čas]],[výsledný čas],"&lt;&gt;")+1)</f>
        <v>20</v>
      </c>
      <c r="L2" s="8">
        <f>IF(Tabulka1[[#This Row],[výsledný čas]]="","",COUNTIFS([Pohlaví M/Z],Tabulka1[[#This Row],[Pohlaví M/Z]],[výsledný čas],"&lt;"&amp;Tabulka1[[#This Row],[výsledný čas]],[výsledný čas],"&lt;&gt;")+1)</f>
        <v>78</v>
      </c>
      <c r="M2" s="8">
        <f>IF(ISERROR(RANK(Tabulka1[[#This Row],[výsledný čas]],[výsledný čas],1)),"",RANK(Tabulka1[[#This Row],[výsledný čas]],[výsledný čas],1))</f>
        <v>104</v>
      </c>
    </row>
    <row r="3" spans="1:23" hidden="1">
      <c r="A3" s="19">
        <v>2</v>
      </c>
      <c r="B3" s="17" t="s">
        <v>101</v>
      </c>
      <c r="C3" s="17" t="s">
        <v>102</v>
      </c>
      <c r="D3">
        <v>1970</v>
      </c>
      <c r="E3" t="s">
        <v>103</v>
      </c>
      <c r="F3" t="s">
        <v>14</v>
      </c>
      <c r="G3" s="9">
        <f>(Tabulka1[[#This Row],[startovní číslo]]-1)*$T$1</f>
        <v>1.1574074074074073E-4</v>
      </c>
      <c r="H3" s="9">
        <f>VLOOKUP(Tabulka1[[#This Row],[startovní číslo]],Tabulka13[],5,0)+$P$1</f>
        <v>1.1689814814814814E-2</v>
      </c>
      <c r="I3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1.1574074074074073E-2</v>
      </c>
      <c r="J3" s="11" t="str">
        <f>IF(Tabulka1[[#This Row],[Pohlaví M/Z]]="Z",VLOOKUP(Tabulka1[[#This Row],[Ročník]],Tabulka3[],2,0),VLOOKUP(Tabulka1[[#This Row],[Ročník]],Tabulka3[],3,0))</f>
        <v>M50</v>
      </c>
      <c r="K3" s="8">
        <f>IF(Tabulka1[[#This Row],[výsledný čas]]="","",COUNTIFS([Kategorie],Tabulka1[[#This Row],[Kategorie]],[výsledný čas],"&lt;"&amp;Tabulka1[[#This Row],[výsledný čas]],[výsledný čas],"&lt;&gt;")+1)</f>
        <v>5</v>
      </c>
      <c r="L3" s="8">
        <f>IF(Tabulka1[[#This Row],[výsledný čas]]="","",COUNTIFS([Pohlaví M/Z],Tabulka1[[#This Row],[Pohlaví M/Z]],[výsledný čas],"&lt;"&amp;Tabulka1[[#This Row],[výsledný čas]],[výsledný čas],"&lt;&gt;")+1)</f>
        <v>29</v>
      </c>
      <c r="M3" s="8">
        <f>IF(ISERROR(RANK(Tabulka1[[#This Row],[výsledný čas]],[výsledný čas],1)),"",RANK(Tabulka1[[#This Row],[výsledný čas]],[výsledný čas],1))</f>
        <v>31</v>
      </c>
    </row>
    <row r="4" spans="1:23" hidden="1">
      <c r="A4" s="19">
        <v>3</v>
      </c>
      <c r="B4" s="17" t="s">
        <v>149</v>
      </c>
      <c r="C4" s="17" t="s">
        <v>150</v>
      </c>
      <c r="D4">
        <v>1988</v>
      </c>
      <c r="E4" t="s">
        <v>151</v>
      </c>
      <c r="F4" t="s">
        <v>22</v>
      </c>
      <c r="G4" s="9">
        <f>(Tabulka1[[#This Row],[startovní číslo]]-1)*$T$1</f>
        <v>2.3148148148148146E-4</v>
      </c>
      <c r="H4" s="9">
        <f>VLOOKUP(Tabulka1[[#This Row],[startovní číslo]],Tabulka13[],5,0)+$P$1</f>
        <v>1.4085648148148151E-2</v>
      </c>
      <c r="I4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1.3854166666666669E-2</v>
      </c>
      <c r="J4" s="11" t="str">
        <f>IF(Tabulka1[[#This Row],[Pohlaví M/Z]]="Z",VLOOKUP(Tabulka1[[#This Row],[Ročník]],Tabulka3[],2,0),VLOOKUP(Tabulka1[[#This Row],[Ročník]],Tabulka3[],3,0))</f>
        <v>Z20</v>
      </c>
      <c r="K4" s="8">
        <f>IF(Tabulka1[[#This Row],[výsledný čas]]="","",COUNTIFS([Kategorie],Tabulka1[[#This Row],[Kategorie]],[výsledný čas],"&lt;"&amp;Tabulka1[[#This Row],[výsledný čas]],[výsledný čas],"&lt;&gt;")+1)</f>
        <v>4</v>
      </c>
      <c r="L4" s="8">
        <f>IF(Tabulka1[[#This Row],[výsledný čas]]="","",COUNTIFS([Pohlaví M/Z],Tabulka1[[#This Row],[Pohlaví M/Z]],[výsledný čas],"&lt;"&amp;Tabulka1[[#This Row],[výsledný čas]],[výsledný čas],"&lt;&gt;")+1)</f>
        <v>12</v>
      </c>
      <c r="M4" s="8">
        <f>IF(ISERROR(RANK(Tabulka1[[#This Row],[výsledný čas]],[výsledný čas],1)),"",RANK(Tabulka1[[#This Row],[výsledný čas]],[výsledný čas],1))</f>
        <v>67</v>
      </c>
    </row>
    <row r="5" spans="1:23" hidden="1">
      <c r="A5" s="19">
        <v>4</v>
      </c>
      <c r="B5" s="17" t="s">
        <v>152</v>
      </c>
      <c r="C5" s="17" t="s">
        <v>153</v>
      </c>
      <c r="D5">
        <v>1991</v>
      </c>
      <c r="E5" t="s">
        <v>73</v>
      </c>
      <c r="F5" t="s">
        <v>22</v>
      </c>
      <c r="G5" s="9">
        <f>(Tabulka1[[#This Row],[startovní číslo]]-1)*$T$1</f>
        <v>3.4722222222222218E-4</v>
      </c>
      <c r="H5" s="9">
        <f>VLOOKUP(Tabulka1[[#This Row],[startovní číslo]],Tabulka13[],5,0)+$P$1</f>
        <v>2.1493055555555557E-2</v>
      </c>
      <c r="I5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2.1145833333333336E-2</v>
      </c>
      <c r="J5" s="11" t="str">
        <f>IF(Tabulka1[[#This Row],[Pohlaví M/Z]]="Z",VLOOKUP(Tabulka1[[#This Row],[Ročník]],Tabulka3[],2,0),VLOOKUP(Tabulka1[[#This Row],[Ročník]],Tabulka3[],3,0))</f>
        <v>Z20</v>
      </c>
      <c r="K5" s="8">
        <f>IF(Tabulka1[[#This Row],[výsledný čas]]="","",COUNTIFS([Kategorie],Tabulka1[[#This Row],[Kategorie]],[výsledný čas],"&lt;"&amp;Tabulka1[[#This Row],[výsledný čas]],[výsledný čas],"&lt;&gt;")+1)</f>
        <v>6</v>
      </c>
      <c r="L5" s="8">
        <f>IF(Tabulka1[[#This Row],[výsledný čas]]="","",COUNTIFS([Pohlaví M/Z],Tabulka1[[#This Row],[Pohlaví M/Z]],[výsledný čas],"&lt;"&amp;Tabulka1[[#This Row],[výsledný čas]],[výsledný čas],"&lt;&gt;")+1)</f>
        <v>30</v>
      </c>
      <c r="M5" s="8">
        <f>IF(ISERROR(RANK(Tabulka1[[#This Row],[výsledný čas]],[výsledný čas],1)),"",RANK(Tabulka1[[#This Row],[výsledný čas]],[výsledný čas],1))</f>
        <v>115</v>
      </c>
    </row>
    <row r="6" spans="1:23" hidden="1">
      <c r="A6" s="19">
        <v>5</v>
      </c>
      <c r="B6" s="17" t="s">
        <v>71</v>
      </c>
      <c r="C6" s="17" t="s">
        <v>72</v>
      </c>
      <c r="D6">
        <v>1980</v>
      </c>
      <c r="E6" t="s">
        <v>73</v>
      </c>
      <c r="F6" t="s">
        <v>14</v>
      </c>
      <c r="G6" s="9">
        <f>(Tabulka1[[#This Row],[startovní číslo]]-1)*$T$1</f>
        <v>4.6296296296296293E-4</v>
      </c>
      <c r="H6" s="9">
        <f>VLOOKUP(Tabulka1[[#This Row],[startovní číslo]],Tabulka13[],5,0)+$P$1</f>
        <v>1.8900462962962963E-2</v>
      </c>
      <c r="I6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1.8437499999999999E-2</v>
      </c>
      <c r="J6" s="11" t="str">
        <f>IF(Tabulka1[[#This Row],[Pohlaví M/Z]]="Z",VLOOKUP(Tabulka1[[#This Row],[Ročník]],Tabulka3[],2,0),VLOOKUP(Tabulka1[[#This Row],[Ročník]],Tabulka3[],3,0))</f>
        <v>M40</v>
      </c>
      <c r="K6" s="8">
        <f>IF(Tabulka1[[#This Row],[výsledný čas]]="","",COUNTIFS([Kategorie],Tabulka1[[#This Row],[Kategorie]],[výsledný čas],"&lt;"&amp;Tabulka1[[#This Row],[výsledný čas]],[výsledný čas],"&lt;&gt;")+1)</f>
        <v>24</v>
      </c>
      <c r="L6" s="8">
        <f>IF(Tabulka1[[#This Row],[výsledný čas]]="","",COUNTIFS([Pohlaví M/Z],Tabulka1[[#This Row],[Pohlaví M/Z]],[výsledný čas],"&lt;"&amp;Tabulka1[[#This Row],[výsledný čas]],[výsledný čas],"&lt;&gt;")+1)</f>
        <v>81</v>
      </c>
      <c r="M6" s="8">
        <f>IF(ISERROR(RANK(Tabulka1[[#This Row],[výsledný čas]],[výsledný čas],1)),"",RANK(Tabulka1[[#This Row],[výsledný čas]],[výsledný čas],1))</f>
        <v>110</v>
      </c>
    </row>
    <row r="7" spans="1:23" hidden="1">
      <c r="A7" s="19">
        <v>6</v>
      </c>
      <c r="B7" s="17" t="s">
        <v>133</v>
      </c>
      <c r="C7" s="17" t="s">
        <v>29</v>
      </c>
      <c r="D7">
        <v>1951</v>
      </c>
      <c r="E7" t="s">
        <v>134</v>
      </c>
      <c r="F7" t="s">
        <v>14</v>
      </c>
      <c r="G7" s="9">
        <f>(Tabulka1[[#This Row],[startovní číslo]]-1)*$T$1</f>
        <v>5.7870370370370367E-4</v>
      </c>
      <c r="H7" s="9">
        <f>VLOOKUP(Tabulka1[[#This Row],[startovní číslo]],Tabulka13[],5,0)+$P$1</f>
        <v>1.4618055555555556E-2</v>
      </c>
      <c r="I7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1.4039351851851851E-2</v>
      </c>
      <c r="J7" s="11" t="str">
        <f>IF(Tabulka1[[#This Row],[Pohlaví M/Z]]="Z",VLOOKUP(Tabulka1[[#This Row],[Ročník]],Tabulka3[],2,0),VLOOKUP(Tabulka1[[#This Row],[Ročník]],Tabulka3[],3,0))</f>
        <v>M70</v>
      </c>
      <c r="K7" s="8">
        <f>IF(Tabulka1[[#This Row],[výsledný čas]]="","",COUNTIFS([Kategorie],Tabulka1[[#This Row],[Kategorie]],[výsledný čas],"&lt;"&amp;Tabulka1[[#This Row],[výsledný čas]],[výsledný čas],"&lt;&gt;")+1)</f>
        <v>1</v>
      </c>
      <c r="L7" s="8">
        <f>IF(Tabulka1[[#This Row],[výsledný čas]]="","",COUNTIFS([Pohlaví M/Z],Tabulka1[[#This Row],[Pohlaví M/Z]],[výsledný čas],"&lt;"&amp;Tabulka1[[#This Row],[výsledný čas]],[výsledný čas],"&lt;&gt;")+1)</f>
        <v>58</v>
      </c>
      <c r="M7" s="8">
        <f>IF(ISERROR(RANK(Tabulka1[[#This Row],[výsledný čas]],[výsledný čas],1)),"",RANK(Tabulka1[[#This Row],[výsledný čas]],[výsledný čas],1))</f>
        <v>71</v>
      </c>
    </row>
    <row r="8" spans="1:23" hidden="1">
      <c r="A8" s="19">
        <v>7</v>
      </c>
      <c r="B8" s="17" t="s">
        <v>83</v>
      </c>
      <c r="C8" s="17" t="s">
        <v>84</v>
      </c>
      <c r="D8">
        <v>1970</v>
      </c>
      <c r="E8" t="s">
        <v>85</v>
      </c>
      <c r="F8" t="s">
        <v>14</v>
      </c>
      <c r="G8" s="9">
        <f>(Tabulka1[[#This Row],[startovní číslo]]-1)*$T$1</f>
        <v>6.9444444444444436E-4</v>
      </c>
      <c r="H8" s="9">
        <f>VLOOKUP(Tabulka1[[#This Row],[startovní číslo]],Tabulka13[],5,0)+$P$1</f>
        <v>2.1215277777777777E-2</v>
      </c>
      <c r="I8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2.0520833333333332E-2</v>
      </c>
      <c r="J8" s="11" t="str">
        <f>IF(Tabulka1[[#This Row],[Pohlaví M/Z]]="Z",VLOOKUP(Tabulka1[[#This Row],[Ročník]],Tabulka3[],2,0),VLOOKUP(Tabulka1[[#This Row],[Ročník]],Tabulka3[],3,0))</f>
        <v>M50</v>
      </c>
      <c r="K8" s="8">
        <f>IF(Tabulka1[[#This Row],[výsledný čas]]="","",COUNTIFS([Kategorie],Tabulka1[[#This Row],[Kategorie]],[výsledný čas],"&lt;"&amp;Tabulka1[[#This Row],[výsledný čas]],[výsledný čas],"&lt;&gt;")+1)</f>
        <v>22</v>
      </c>
      <c r="L8" s="8">
        <f>IF(Tabulka1[[#This Row],[výsledný čas]]="","",COUNTIFS([Pohlaví M/Z],Tabulka1[[#This Row],[Pohlaví M/Z]],[výsledný čas],"&lt;"&amp;Tabulka1[[#This Row],[výsledný čas]],[výsledný čas],"&lt;&gt;")+1)</f>
        <v>84</v>
      </c>
      <c r="M8" s="8">
        <f>IF(ISERROR(RANK(Tabulka1[[#This Row],[výsledný čas]],[výsledný čas],1)),"",RANK(Tabulka1[[#This Row],[výsledný čas]],[výsledný čas],1))</f>
        <v>113</v>
      </c>
    </row>
    <row r="9" spans="1:23" hidden="1">
      <c r="A9" s="19">
        <v>8</v>
      </c>
      <c r="B9" s="17" t="s">
        <v>83</v>
      </c>
      <c r="C9" s="17" t="s">
        <v>32</v>
      </c>
      <c r="D9">
        <v>1946</v>
      </c>
      <c r="E9" t="s">
        <v>85</v>
      </c>
      <c r="F9" t="s">
        <v>14</v>
      </c>
      <c r="G9" s="9">
        <f>(Tabulka1[[#This Row],[startovní číslo]]-1)*$T$1</f>
        <v>8.1018518518518516E-4</v>
      </c>
      <c r="H9" s="9">
        <f>VLOOKUP(Tabulka1[[#This Row],[startovní číslo]],Tabulka13[],5,0)+$P$1</f>
        <v>2.1631944444444443E-2</v>
      </c>
      <c r="I9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2.0821759259259259E-2</v>
      </c>
      <c r="J9" s="11" t="str">
        <f>IF(Tabulka1[[#This Row],[Pohlaví M/Z]]="Z",VLOOKUP(Tabulka1[[#This Row],[Ročník]],Tabulka3[],2,0),VLOOKUP(Tabulka1[[#This Row],[Ročník]],Tabulka3[],3,0))</f>
        <v>M70</v>
      </c>
      <c r="K9" s="8">
        <f>IF(Tabulka1[[#This Row],[výsledný čas]]="","",COUNTIFS([Kategorie],Tabulka1[[#This Row],[Kategorie]],[výsledný čas],"&lt;"&amp;Tabulka1[[#This Row],[výsledný čas]],[výsledný čas],"&lt;&gt;")+1)</f>
        <v>9</v>
      </c>
      <c r="L9" s="8">
        <f>IF(Tabulka1[[#This Row],[výsledný čas]]="","",COUNTIFS([Pohlaví M/Z],Tabulka1[[#This Row],[Pohlaví M/Z]],[výsledný čas],"&lt;"&amp;Tabulka1[[#This Row],[výsledný čas]],[výsledný čas],"&lt;&gt;")+1)</f>
        <v>85</v>
      </c>
      <c r="M9" s="8">
        <f>IF(ISERROR(RANK(Tabulka1[[#This Row],[výsledný čas]],[výsledný čas],1)),"",RANK(Tabulka1[[#This Row],[výsledný čas]],[výsledný čas],1))</f>
        <v>114</v>
      </c>
    </row>
    <row r="10" spans="1:23">
      <c r="A10" s="19">
        <v>9</v>
      </c>
      <c r="B10" s="17" t="s">
        <v>116</v>
      </c>
      <c r="C10" s="17" t="s">
        <v>117</v>
      </c>
      <c r="D10">
        <v>1957</v>
      </c>
      <c r="E10" t="s">
        <v>85</v>
      </c>
      <c r="F10" t="s">
        <v>14</v>
      </c>
      <c r="G10" s="9">
        <f>(Tabulka1[[#This Row],[startovní číslo]]-1)*$T$1</f>
        <v>9.2592592592592585E-4</v>
      </c>
      <c r="H10" s="9">
        <f>VLOOKUP(Tabulka1[[#This Row],[startovní číslo]],Tabulka13[],5,0)+$P$1</f>
        <v>1.4976851851851852E-2</v>
      </c>
      <c r="I10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1.4050925925925927E-2</v>
      </c>
      <c r="J10" s="11" t="str">
        <f>IF(Tabulka1[[#This Row],[Pohlaví M/Z]]="Z",VLOOKUP(Tabulka1[[#This Row],[Ročník]],Tabulka3[],2,0),VLOOKUP(Tabulka1[[#This Row],[Ročník]],Tabulka3[],3,0))</f>
        <v>M60</v>
      </c>
      <c r="K10" s="8">
        <f>IF(Tabulka1[[#This Row],[výsledný čas]]="","",COUNTIFS([Kategorie],Tabulka1[[#This Row],[Kategorie]],[výsledný čas],"&lt;"&amp;Tabulka1[[#This Row],[výsledný čas]],[výsledný čas],"&lt;&gt;")+1)</f>
        <v>10</v>
      </c>
      <c r="L10" s="8">
        <f>IF(Tabulka1[[#This Row],[výsledný čas]]="","",COUNTIFS([Pohlaví M/Z],Tabulka1[[#This Row],[Pohlaví M/Z]],[výsledný čas],"&lt;"&amp;Tabulka1[[#This Row],[výsledný čas]],[výsledný čas],"&lt;&gt;")+1)</f>
        <v>60</v>
      </c>
      <c r="M10" s="8">
        <f>IF(ISERROR(RANK(Tabulka1[[#This Row],[výsledný čas]],[výsledný čas],1)),"",RANK(Tabulka1[[#This Row],[výsledný čas]],[výsledný čas],1))</f>
        <v>73</v>
      </c>
    </row>
    <row r="11" spans="1:23">
      <c r="A11" s="19">
        <v>10</v>
      </c>
      <c r="B11" s="28" t="s">
        <v>127</v>
      </c>
      <c r="C11" s="27" t="s">
        <v>99</v>
      </c>
      <c r="D11" s="29">
        <v>1956</v>
      </c>
      <c r="E11" s="8" t="s">
        <v>126</v>
      </c>
      <c r="F11" s="30" t="s">
        <v>14</v>
      </c>
      <c r="G11" s="9">
        <f>(Tabulka1[[#This Row],[startovní číslo]]-1)*$T$1</f>
        <v>1.0416666666666667E-3</v>
      </c>
      <c r="H11" s="9">
        <f>VLOOKUP(Tabulka1[[#This Row],[startovní číslo]],Tabulka13[],5,0)+$P$1</f>
        <v>1.486111111111111E-2</v>
      </c>
      <c r="I11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1.3819444444444443E-2</v>
      </c>
      <c r="J11" s="30" t="str">
        <f>IF(Tabulka1[[#This Row],[Pohlaví M/Z]]="Z",VLOOKUP(Tabulka1[[#This Row],[Ročník]],Tabulka3[],2,0),VLOOKUP(Tabulka1[[#This Row],[Ročník]],Tabulka3[],3,0))</f>
        <v>M60</v>
      </c>
      <c r="K11" s="29">
        <f>IF(Tabulka1[[#This Row],[výsledný čas]]="","",COUNTIFS([Kategorie],Tabulka1[[#This Row],[Kategorie]],[výsledný čas],"&lt;"&amp;Tabulka1[[#This Row],[výsledný čas]],[výsledný čas],"&lt;&gt;")+1)</f>
        <v>8</v>
      </c>
      <c r="L11" s="29">
        <f>IF(Tabulka1[[#This Row],[výsledný čas]]="","",COUNTIFS([Pohlaví M/Z],Tabulka1[[#This Row],[Pohlaví M/Z]],[výsledný čas],"&lt;"&amp;Tabulka1[[#This Row],[výsledný čas]],[výsledný čas],"&lt;&gt;")+1)</f>
        <v>55</v>
      </c>
      <c r="M11" s="29">
        <f>IF(ISERROR(RANK(Tabulka1[[#This Row],[výsledný čas]],[výsledný čas],1)),"",RANK(Tabulka1[[#This Row],[výsledný čas]],[výsledný čas],1))</f>
        <v>66</v>
      </c>
    </row>
    <row r="12" spans="1:23" hidden="1">
      <c r="A12" s="19">
        <v>11</v>
      </c>
      <c r="B12" s="17" t="s">
        <v>234</v>
      </c>
      <c r="C12" s="17" t="s">
        <v>235</v>
      </c>
      <c r="D12">
        <v>1971</v>
      </c>
      <c r="E12" t="s">
        <v>82</v>
      </c>
      <c r="F12" t="s">
        <v>14</v>
      </c>
      <c r="G12" s="9">
        <f>(Tabulka1[[#This Row],[startovní číslo]]-1)*$T$1</f>
        <v>1.1574074074074073E-3</v>
      </c>
      <c r="H12" s="9">
        <f>VLOOKUP(Tabulka1[[#This Row],[startovní číslo]],Tabulka13[],5,0)+$P$1</f>
        <v>1.2916666666666667E-2</v>
      </c>
      <c r="I12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1.1759259259259259E-2</v>
      </c>
      <c r="J12" s="11" t="str">
        <f>IF(Tabulka1[[#This Row],[Pohlaví M/Z]]="Z",VLOOKUP(Tabulka1[[#This Row],[Ročník]],Tabulka3[],2,0),VLOOKUP(Tabulka1[[#This Row],[Ročník]],Tabulka3[],3,0))</f>
        <v>M50</v>
      </c>
      <c r="K12" s="8">
        <f>IF(Tabulka1[[#This Row],[výsledný čas]]="","",COUNTIFS([Kategorie],Tabulka1[[#This Row],[Kategorie]],[výsledný čas],"&lt;"&amp;Tabulka1[[#This Row],[výsledný čas]],[výsledný čas],"&lt;&gt;")+1)</f>
        <v>7</v>
      </c>
      <c r="L12" s="8">
        <f>IF(Tabulka1[[#This Row],[výsledný čas]]="","",COUNTIFS([Pohlaví M/Z],Tabulka1[[#This Row],[Pohlaví M/Z]],[výsledný čas],"&lt;"&amp;Tabulka1[[#This Row],[výsledný čas]],[výsledný čas],"&lt;&gt;")+1)</f>
        <v>34</v>
      </c>
      <c r="M12" s="8">
        <f>IF(ISERROR(RANK(Tabulka1[[#This Row],[výsledný čas]],[výsledný čas],1)),"",RANK(Tabulka1[[#This Row],[výsledný čas]],[výsledný čas],1))</f>
        <v>36</v>
      </c>
    </row>
    <row r="13" spans="1:23">
      <c r="A13" s="19">
        <v>12</v>
      </c>
      <c r="B13" s="17" t="s">
        <v>118</v>
      </c>
      <c r="C13" s="17" t="s">
        <v>13</v>
      </c>
      <c r="D13">
        <v>1962</v>
      </c>
      <c r="E13" t="s">
        <v>119</v>
      </c>
      <c r="F13" t="s">
        <v>14</v>
      </c>
      <c r="G13" s="9">
        <f>(Tabulka1[[#This Row],[startovní číslo]]-1)*$T$1</f>
        <v>1.273148148148148E-3</v>
      </c>
      <c r="H13" s="9">
        <f>VLOOKUP(Tabulka1[[#This Row],[startovní číslo]],Tabulka13[],5,0)+$P$1</f>
        <v>1.3217592592592593E-2</v>
      </c>
      <c r="I13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1.1944444444444445E-2</v>
      </c>
      <c r="J13" s="11" t="str">
        <f>IF(Tabulka1[[#This Row],[Pohlaví M/Z]]="Z",VLOOKUP(Tabulka1[[#This Row],[Ročník]],Tabulka3[],2,0),VLOOKUP(Tabulka1[[#This Row],[Ročník]],Tabulka3[],3,0))</f>
        <v>M60</v>
      </c>
      <c r="K13" s="8">
        <f>IF(Tabulka1[[#This Row],[výsledný čas]]="","",COUNTIFS([Kategorie],Tabulka1[[#This Row],[Kategorie]],[výsledný čas],"&lt;"&amp;Tabulka1[[#This Row],[výsledný čas]],[výsledný čas],"&lt;&gt;")+1)</f>
        <v>4</v>
      </c>
      <c r="L13" s="8">
        <f>IF(Tabulka1[[#This Row],[výsledný čas]]="","",COUNTIFS([Pohlaví M/Z],Tabulka1[[#This Row],[Pohlaví M/Z]],[výsledný čas],"&lt;"&amp;Tabulka1[[#This Row],[výsledný čas]],[výsledný čas],"&lt;&gt;")+1)</f>
        <v>39</v>
      </c>
      <c r="M13" s="8">
        <f>IF(ISERROR(RANK(Tabulka1[[#This Row],[výsledný čas]],[výsledný čas],1)),"",RANK(Tabulka1[[#This Row],[výsledný čas]],[výsledný čas],1))</f>
        <v>41</v>
      </c>
    </row>
    <row r="14" spans="1:23" hidden="1">
      <c r="A14" s="19">
        <v>13</v>
      </c>
      <c r="B14" s="17" t="s">
        <v>167</v>
      </c>
      <c r="C14" s="17" t="s">
        <v>153</v>
      </c>
      <c r="D14">
        <v>1960</v>
      </c>
      <c r="E14" t="s">
        <v>168</v>
      </c>
      <c r="F14" t="s">
        <v>22</v>
      </c>
      <c r="G14" s="9">
        <f>(Tabulka1[[#This Row],[startovní číslo]]-1)*$T$1</f>
        <v>1.3888888888888887E-3</v>
      </c>
      <c r="H14" s="9">
        <f>VLOOKUP(Tabulka1[[#This Row],[startovní číslo]],Tabulka13[],5,0)+$P$1</f>
        <v>1.7835648148148149E-2</v>
      </c>
      <c r="I14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1.6446759259259262E-2</v>
      </c>
      <c r="J14" s="11" t="str">
        <f>IF(Tabulka1[[#This Row],[Pohlaví M/Z]]="Z",VLOOKUP(Tabulka1[[#This Row],[Ročník]],Tabulka3[],2,0),VLOOKUP(Tabulka1[[#This Row],[Ročník]],Tabulka3[],3,0))</f>
        <v>Z55</v>
      </c>
      <c r="K14" s="8">
        <f>IF(Tabulka1[[#This Row],[výsledný čas]]="","",COUNTIFS([Kategorie],Tabulka1[[#This Row],[Kategorie]],[výsledný čas],"&lt;"&amp;Tabulka1[[#This Row],[výsledný čas]],[výsledný čas],"&lt;&gt;")+1)</f>
        <v>5</v>
      </c>
      <c r="L14" s="8">
        <f>IF(Tabulka1[[#This Row],[výsledný čas]]="","",COUNTIFS([Pohlaví M/Z],Tabulka1[[#This Row],[Pohlaví M/Z]],[výsledný čas],"&lt;"&amp;Tabulka1[[#This Row],[výsledný čas]],[výsledný čas],"&lt;&gt;")+1)</f>
        <v>23</v>
      </c>
      <c r="M14" s="8">
        <f>IF(ISERROR(RANK(Tabulka1[[#This Row],[výsledný čas]],[výsledný čas],1)),"",RANK(Tabulka1[[#This Row],[výsledný čas]],[výsledný čas],1))</f>
        <v>96</v>
      </c>
    </row>
    <row r="15" spans="1:23" hidden="1">
      <c r="A15" s="19">
        <v>14</v>
      </c>
      <c r="B15" s="28" t="s">
        <v>165</v>
      </c>
      <c r="C15" s="27" t="s">
        <v>166</v>
      </c>
      <c r="D15" s="29">
        <v>1973</v>
      </c>
      <c r="E15" s="8" t="s">
        <v>126</v>
      </c>
      <c r="F15" s="30" t="s">
        <v>22</v>
      </c>
      <c r="G15" s="9">
        <f>(Tabulka1[[#This Row],[startovní číslo]]-1)*$T$1</f>
        <v>1.5046296296296294E-3</v>
      </c>
      <c r="H15" s="9">
        <f>VLOOKUP(Tabulka1[[#This Row],[startovní číslo]],Tabulka13[],5,0)+$P$1</f>
        <v>1.636574074074074E-2</v>
      </c>
      <c r="I15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1.486111111111111E-2</v>
      </c>
      <c r="J15" s="30" t="str">
        <f>IF(Tabulka1[[#This Row],[Pohlaví M/Z]]="Z",VLOOKUP(Tabulka1[[#This Row],[Ročník]],Tabulka3[],2,0),VLOOKUP(Tabulka1[[#This Row],[Ročník]],Tabulka3[],3,0))</f>
        <v>Z45</v>
      </c>
      <c r="K15" s="29">
        <f>IF(Tabulka1[[#This Row],[výsledný čas]]="","",COUNTIFS([Kategorie],Tabulka1[[#This Row],[Kategorie]],[výsledný čas],"&lt;"&amp;Tabulka1[[#This Row],[výsledný čas]],[výsledný čas],"&lt;&gt;")+1)</f>
        <v>4</v>
      </c>
      <c r="L15" s="29">
        <f>IF(Tabulka1[[#This Row],[výsledný čas]]="","",COUNTIFS([Pohlaví M/Z],Tabulka1[[#This Row],[Pohlaví M/Z]],[výsledný čas],"&lt;"&amp;Tabulka1[[#This Row],[výsledný čas]],[výsledný čas],"&lt;&gt;")+1)</f>
        <v>18</v>
      </c>
      <c r="M15" s="29">
        <f>IF(ISERROR(RANK(Tabulka1[[#This Row],[výsledný čas]],[výsledný čas],1)),"",RANK(Tabulka1[[#This Row],[výsledný čas]],[výsledný čas],1))</f>
        <v>82</v>
      </c>
    </row>
    <row r="16" spans="1:23" hidden="1">
      <c r="A16" s="19">
        <v>15</v>
      </c>
      <c r="B16" s="17" t="s">
        <v>91</v>
      </c>
      <c r="C16" s="17" t="s">
        <v>84</v>
      </c>
      <c r="D16">
        <v>1972</v>
      </c>
      <c r="E16" t="s">
        <v>92</v>
      </c>
      <c r="F16" t="s">
        <v>14</v>
      </c>
      <c r="G16" s="9">
        <f>(Tabulka1[[#This Row],[startovní číslo]]-1)*$T$1</f>
        <v>1.6203703703703703E-3</v>
      </c>
      <c r="H16" s="9">
        <f>VLOOKUP(Tabulka1[[#This Row],[startovní číslo]],Tabulka13[],5,0)+$P$1</f>
        <v>1.34375E-2</v>
      </c>
      <c r="I16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1.1817129629629629E-2</v>
      </c>
      <c r="J16" s="11" t="str">
        <f>IF(Tabulka1[[#This Row],[Pohlaví M/Z]]="Z",VLOOKUP(Tabulka1[[#This Row],[Ročník]],Tabulka3[],2,0),VLOOKUP(Tabulka1[[#This Row],[Ročník]],Tabulka3[],3,0))</f>
        <v>M50</v>
      </c>
      <c r="K16" s="8">
        <f>IF(Tabulka1[[#This Row],[výsledný čas]]="","",COUNTIFS([Kategorie],Tabulka1[[#This Row],[Kategorie]],[výsledný čas],"&lt;"&amp;Tabulka1[[#This Row],[výsledný čas]],[výsledný čas],"&lt;&gt;")+1)</f>
        <v>8</v>
      </c>
      <c r="L16" s="8">
        <f>IF(Tabulka1[[#This Row],[výsledný čas]]="","",COUNTIFS([Pohlaví M/Z],Tabulka1[[#This Row],[Pohlaví M/Z]],[výsledný čas],"&lt;"&amp;Tabulka1[[#This Row],[výsledný čas]],[výsledný čas],"&lt;&gt;")+1)</f>
        <v>36</v>
      </c>
      <c r="M16" s="8">
        <f>IF(ISERROR(RANK(Tabulka1[[#This Row],[výsledný čas]],[výsledný čas],1)),"",RANK(Tabulka1[[#This Row],[výsledný čas]],[výsledný čas],1))</f>
        <v>38</v>
      </c>
    </row>
    <row r="17" spans="1:13">
      <c r="A17" s="19">
        <v>16</v>
      </c>
      <c r="B17" s="28" t="s">
        <v>130</v>
      </c>
      <c r="C17" s="27" t="s">
        <v>131</v>
      </c>
      <c r="D17" s="29">
        <v>1960</v>
      </c>
      <c r="E17" s="8" t="s">
        <v>132</v>
      </c>
      <c r="F17" s="30" t="s">
        <v>14</v>
      </c>
      <c r="G17" s="9">
        <f>(Tabulka1[[#This Row],[startovní číslo]]-1)*$T$1</f>
        <v>1.736111111111111E-3</v>
      </c>
      <c r="H17" s="9">
        <f>VLOOKUP(Tabulka1[[#This Row],[startovní číslo]],Tabulka13[],5,0)+$P$1</f>
        <v>1.2546296296296297E-2</v>
      </c>
      <c r="I17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1.0810185185185187E-2</v>
      </c>
      <c r="J17" s="30" t="str">
        <f>IF(Tabulka1[[#This Row],[Pohlaví M/Z]]="Z",VLOOKUP(Tabulka1[[#This Row],[Ročník]],Tabulka3[],2,0),VLOOKUP(Tabulka1[[#This Row],[Ročník]],Tabulka3[],3,0))</f>
        <v>M60</v>
      </c>
      <c r="K17" s="29">
        <f>IF(Tabulka1[[#This Row],[výsledný čas]]="","",COUNTIFS([Kategorie],Tabulka1[[#This Row],[Kategorie]],[výsledný čas],"&lt;"&amp;Tabulka1[[#This Row],[výsledný čas]],[výsledný čas],"&lt;&gt;")+1)</f>
        <v>1</v>
      </c>
      <c r="L17" s="29">
        <f>IF(Tabulka1[[#This Row],[výsledný čas]]="","",COUNTIFS([Pohlaví M/Z],Tabulka1[[#This Row],[Pohlaví M/Z]],[výsledný čas],"&lt;"&amp;Tabulka1[[#This Row],[výsledný čas]],[výsledný čas],"&lt;&gt;")+1)</f>
        <v>16</v>
      </c>
      <c r="M17" s="29">
        <f>IF(ISERROR(RANK(Tabulka1[[#This Row],[výsledný čas]],[výsledný čas],1)),"",RANK(Tabulka1[[#This Row],[výsledný čas]],[výsledný čas],1))</f>
        <v>17</v>
      </c>
    </row>
    <row r="18" spans="1:13" hidden="1">
      <c r="A18" s="19">
        <v>17</v>
      </c>
      <c r="B18" s="17" t="s">
        <v>139</v>
      </c>
      <c r="C18" s="17" t="s">
        <v>140</v>
      </c>
      <c r="D18">
        <v>1951</v>
      </c>
      <c r="E18" t="s">
        <v>141</v>
      </c>
      <c r="F18" t="s">
        <v>14</v>
      </c>
      <c r="G18" s="9">
        <f>(Tabulka1[[#This Row],[startovní číslo]]-1)*$T$1</f>
        <v>1.8518518518518517E-3</v>
      </c>
      <c r="H18" s="9">
        <f>VLOOKUP(Tabulka1[[#This Row],[startovní číslo]],Tabulka13[],5,0)+$P$1</f>
        <v>1.9884259259259258E-2</v>
      </c>
      <c r="I18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1.8032407407407407E-2</v>
      </c>
      <c r="J18" s="11" t="str">
        <f>IF(Tabulka1[[#This Row],[Pohlaví M/Z]]="Z",VLOOKUP(Tabulka1[[#This Row],[Ročník]],Tabulka3[],2,0),VLOOKUP(Tabulka1[[#This Row],[Ročník]],Tabulka3[],3,0))</f>
        <v>M70</v>
      </c>
      <c r="K18" s="8">
        <f>IF(Tabulka1[[#This Row],[výsledný čas]]="","",COUNTIFS([Kategorie],Tabulka1[[#This Row],[Kategorie]],[výsledný čas],"&lt;"&amp;Tabulka1[[#This Row],[výsledný čas]],[výsledný čas],"&lt;&gt;")+1)</f>
        <v>7</v>
      </c>
      <c r="L18" s="8">
        <f>IF(Tabulka1[[#This Row],[výsledný čas]]="","",COUNTIFS([Pohlaví M/Z],Tabulka1[[#This Row],[Pohlaví M/Z]],[výsledný čas],"&lt;"&amp;Tabulka1[[#This Row],[výsledný čas]],[výsledný čas],"&lt;&gt;")+1)</f>
        <v>79</v>
      </c>
      <c r="M18" s="8">
        <f>IF(ISERROR(RANK(Tabulka1[[#This Row],[výsledný čas]],[výsledný čas],1)),"",RANK(Tabulka1[[#This Row],[výsledný čas]],[výsledný čas],1))</f>
        <v>106</v>
      </c>
    </row>
    <row r="19" spans="1:13" hidden="1">
      <c r="A19" s="19">
        <v>18</v>
      </c>
      <c r="B19" s="17" t="s">
        <v>175</v>
      </c>
      <c r="C19" s="17" t="s">
        <v>176</v>
      </c>
      <c r="D19">
        <v>1959</v>
      </c>
      <c r="E19" t="s">
        <v>141</v>
      </c>
      <c r="F19" t="s">
        <v>22</v>
      </c>
      <c r="G19" s="9">
        <f>(Tabulka1[[#This Row],[startovní číslo]]-1)*$T$1</f>
        <v>1.9675925925925924E-3</v>
      </c>
      <c r="H19" s="9">
        <f>VLOOKUP(Tabulka1[[#This Row],[startovní číslo]],Tabulka13[],5,0)+$P$1</f>
        <v>1.9930555555555556E-2</v>
      </c>
      <c r="I19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1.7962962962962962E-2</v>
      </c>
      <c r="J19" s="11" t="str">
        <f>IF(Tabulka1[[#This Row],[Pohlaví M/Z]]="Z",VLOOKUP(Tabulka1[[#This Row],[Ročník]],Tabulka3[],2,0),VLOOKUP(Tabulka1[[#This Row],[Ročník]],Tabulka3[],3,0))</f>
        <v>Z55</v>
      </c>
      <c r="K19" s="8">
        <f>IF(Tabulka1[[#This Row],[výsledný čas]]="","",COUNTIFS([Kategorie],Tabulka1[[#This Row],[Kategorie]],[výsledný čas],"&lt;"&amp;Tabulka1[[#This Row],[výsledný čas]],[výsledný čas],"&lt;&gt;")+1)</f>
        <v>7</v>
      </c>
      <c r="L19" s="8">
        <f>IF(Tabulka1[[#This Row],[výsledný čas]]="","",COUNTIFS([Pohlaví M/Z],Tabulka1[[#This Row],[Pohlaví M/Z]],[výsledný čas],"&lt;"&amp;Tabulka1[[#This Row],[výsledný čas]],[výsledný čas],"&lt;&gt;")+1)</f>
        <v>27</v>
      </c>
      <c r="M19" s="8">
        <f>IF(ISERROR(RANK(Tabulka1[[#This Row],[výsledný čas]],[výsledný čas],1)),"",RANK(Tabulka1[[#This Row],[výsledný čas]],[výsledný čas],1))</f>
        <v>105</v>
      </c>
    </row>
    <row r="20" spans="1:13" hidden="1">
      <c r="A20" s="19">
        <v>19</v>
      </c>
      <c r="B20" s="17" t="s">
        <v>135</v>
      </c>
      <c r="C20" s="17" t="s">
        <v>136</v>
      </c>
      <c r="D20">
        <v>1947</v>
      </c>
      <c r="E20" t="s">
        <v>85</v>
      </c>
      <c r="F20" t="s">
        <v>14</v>
      </c>
      <c r="G20" s="9">
        <f>(Tabulka1[[#This Row],[startovní číslo]]-1)*$T$1</f>
        <v>2.0833333333333333E-3</v>
      </c>
      <c r="H20" s="9">
        <f>VLOOKUP(Tabulka1[[#This Row],[startovní číslo]],Tabulka13[],5,0)+$P$1</f>
        <v>1.7893518518518517E-2</v>
      </c>
      <c r="I20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1.5810185185185184E-2</v>
      </c>
      <c r="J20" s="11" t="str">
        <f>IF(Tabulka1[[#This Row],[Pohlaví M/Z]]="Z",VLOOKUP(Tabulka1[[#This Row],[Ročník]],Tabulka3[],2,0),VLOOKUP(Tabulka1[[#This Row],[Ročník]],Tabulka3[],3,0))</f>
        <v>M70</v>
      </c>
      <c r="K20" s="8">
        <f>IF(Tabulka1[[#This Row],[výsledný čas]]="","",COUNTIFS([Kategorie],Tabulka1[[#This Row],[Kategorie]],[výsledný čas],"&lt;"&amp;Tabulka1[[#This Row],[výsledný čas]],[výsledný čas],"&lt;&gt;")+1)</f>
        <v>2</v>
      </c>
      <c r="L20" s="8">
        <f>IF(Tabulka1[[#This Row],[výsledný čas]]="","",COUNTIFS([Pohlaví M/Z],Tabulka1[[#This Row],[Pohlaví M/Z]],[výsledný čas],"&lt;"&amp;Tabulka1[[#This Row],[výsledný čas]],[výsledný čas],"&lt;&gt;")+1)</f>
        <v>69</v>
      </c>
      <c r="M20" s="8">
        <f>IF(ISERROR(RANK(Tabulka1[[#This Row],[výsledný čas]],[výsledný čas],1)),"",RANK(Tabulka1[[#This Row],[výsledný čas]],[výsledný čas],1))</f>
        <v>90</v>
      </c>
    </row>
    <row r="21" spans="1:13" hidden="1">
      <c r="A21" s="8">
        <v>20</v>
      </c>
      <c r="B21" s="31" t="s">
        <v>243</v>
      </c>
      <c r="C21" s="32" t="s">
        <v>244</v>
      </c>
      <c r="D21" s="29">
        <v>1962</v>
      </c>
      <c r="E21" s="8" t="s">
        <v>126</v>
      </c>
      <c r="F21" s="30" t="s">
        <v>22</v>
      </c>
      <c r="G21" s="9">
        <f>(Tabulka1[[#This Row],[startovní číslo]]-1)*$T$1</f>
        <v>2.1990740740740738E-3</v>
      </c>
      <c r="H21" s="9">
        <f>VLOOKUP(Tabulka1[[#This Row],[startovní číslo]],Tabulka13[],5,0)+$P$1</f>
        <v>1.8969907407407408E-2</v>
      </c>
      <c r="I21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1.6770833333333332E-2</v>
      </c>
      <c r="J21" s="30" t="str">
        <f>IF(Tabulka1[[#This Row],[Pohlaví M/Z]]="Z",VLOOKUP(Tabulka1[[#This Row],[Ročník]],Tabulka3[],2,0),VLOOKUP(Tabulka1[[#This Row],[Ročník]],Tabulka3[],3,0))</f>
        <v>Z55</v>
      </c>
      <c r="K21" s="29">
        <f>IF(Tabulka1[[#This Row],[výsledný čas]]="","",COUNTIFS([Kategorie],Tabulka1[[#This Row],[Kategorie]],[výsledný čas],"&lt;"&amp;Tabulka1[[#This Row],[výsledný čas]],[výsledný čas],"&lt;&gt;")+1)</f>
        <v>6</v>
      </c>
      <c r="L21" s="29">
        <f>IF(Tabulka1[[#This Row],[výsledný čas]]="","",COUNTIFS([Pohlaví M/Z],Tabulka1[[#This Row],[Pohlaví M/Z]],[výsledný čas],"&lt;"&amp;Tabulka1[[#This Row],[výsledný čas]],[výsledný čas],"&lt;&gt;")+1)</f>
        <v>25</v>
      </c>
      <c r="M21" s="29">
        <f>IF(ISERROR(RANK(Tabulka1[[#This Row],[výsledný čas]],[výsledný čas],1)),"",RANK(Tabulka1[[#This Row],[výsledný čas]],[výsledný čas],1))</f>
        <v>99</v>
      </c>
    </row>
    <row r="22" spans="1:13">
      <c r="A22" s="19">
        <v>21</v>
      </c>
      <c r="B22" s="17" t="s">
        <v>120</v>
      </c>
      <c r="C22" s="17" t="s">
        <v>121</v>
      </c>
      <c r="D22">
        <v>1954</v>
      </c>
      <c r="F22" t="s">
        <v>14</v>
      </c>
      <c r="G22" s="9">
        <f>(Tabulka1[[#This Row],[startovní číslo]]-1)*$T$1</f>
        <v>2.3148148148148147E-3</v>
      </c>
      <c r="H22" s="9">
        <f>VLOOKUP(Tabulka1[[#This Row],[startovní číslo]],Tabulka13[],5,0)+$P$1</f>
        <v>2.2210648148148149E-2</v>
      </c>
      <c r="I22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1.9895833333333335E-2</v>
      </c>
      <c r="J22" s="11" t="str">
        <f>IF(Tabulka1[[#This Row],[Pohlaví M/Z]]="Z",VLOOKUP(Tabulka1[[#This Row],[Ročník]],Tabulka3[],2,0),VLOOKUP(Tabulka1[[#This Row],[Ročník]],Tabulka3[],3,0))</f>
        <v>M60</v>
      </c>
      <c r="K22" s="8">
        <f>IF(Tabulka1[[#This Row],[výsledný čas]]="","",COUNTIFS([Kategorie],Tabulka1[[#This Row],[Kategorie]],[výsledný čas],"&lt;"&amp;Tabulka1[[#This Row],[výsledný čas]],[výsledný čas],"&lt;&gt;")+1)</f>
        <v>14</v>
      </c>
      <c r="L22" s="8">
        <f>IF(Tabulka1[[#This Row],[výsledný čas]]="","",COUNTIFS([Pohlaví M/Z],Tabulka1[[#This Row],[Pohlaví M/Z]],[výsledný čas],"&lt;"&amp;Tabulka1[[#This Row],[výsledný čas]],[výsledný čas],"&lt;&gt;")+1)</f>
        <v>83</v>
      </c>
      <c r="M22" s="8">
        <f>IF(ISERROR(RANK(Tabulka1[[#This Row],[výsledný čas]],[výsledný čas],1)),"",RANK(Tabulka1[[#This Row],[výsledný čas]],[výsledný čas],1))</f>
        <v>112</v>
      </c>
    </row>
    <row r="23" spans="1:13" hidden="1">
      <c r="A23" s="19">
        <v>22</v>
      </c>
      <c r="B23" s="17" t="s">
        <v>95</v>
      </c>
      <c r="C23" s="17" t="s">
        <v>96</v>
      </c>
      <c r="D23">
        <v>1971</v>
      </c>
      <c r="E23" t="s">
        <v>97</v>
      </c>
      <c r="F23" t="s">
        <v>14</v>
      </c>
      <c r="G23" s="9">
        <f>(Tabulka1[[#This Row],[startovní číslo]]-1)*$T$1</f>
        <v>2.4305555555555552E-3</v>
      </c>
      <c r="H23" s="9">
        <f>VLOOKUP(Tabulka1[[#This Row],[startovní číslo]],Tabulka13[],5,0)+$P$1</f>
        <v>1.2893518518518519E-2</v>
      </c>
      <c r="I23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1.0462962962962964E-2</v>
      </c>
      <c r="J23" s="11" t="str">
        <f>IF(Tabulka1[[#This Row],[Pohlaví M/Z]]="Z",VLOOKUP(Tabulka1[[#This Row],[Ročník]],Tabulka3[],2,0),VLOOKUP(Tabulka1[[#This Row],[Ročník]],Tabulka3[],3,0))</f>
        <v>M50</v>
      </c>
      <c r="K23" s="8">
        <f>IF(Tabulka1[[#This Row],[výsledný čas]]="","",COUNTIFS([Kategorie],Tabulka1[[#This Row],[Kategorie]],[výsledný čas],"&lt;"&amp;Tabulka1[[#This Row],[výsledný čas]],[výsledný čas],"&lt;&gt;")+1)</f>
        <v>2</v>
      </c>
      <c r="L23" s="8">
        <f>IF(Tabulka1[[#This Row],[výsledný čas]]="","",COUNTIFS([Pohlaví M/Z],Tabulka1[[#This Row],[Pohlaví M/Z]],[výsledný čas],"&lt;"&amp;Tabulka1[[#This Row],[výsledný čas]],[výsledný čas],"&lt;&gt;")+1)</f>
        <v>12</v>
      </c>
      <c r="M23" s="8">
        <f>IF(ISERROR(RANK(Tabulka1[[#This Row],[výsledný čas]],[výsledný čas],1)),"",RANK(Tabulka1[[#This Row],[výsledný čas]],[výsledný čas],1))</f>
        <v>13</v>
      </c>
    </row>
    <row r="24" spans="1:13" hidden="1">
      <c r="A24" s="19">
        <v>23</v>
      </c>
      <c r="B24" s="17" t="s">
        <v>34</v>
      </c>
      <c r="C24" s="17" t="s">
        <v>35</v>
      </c>
      <c r="D24">
        <v>1986</v>
      </c>
      <c r="E24" t="s">
        <v>36</v>
      </c>
      <c r="F24" t="s">
        <v>14</v>
      </c>
      <c r="G24" s="9">
        <f>(Tabulka1[[#This Row],[startovní číslo]]-1)*$T$1</f>
        <v>2.5462962962962961E-3</v>
      </c>
      <c r="H24" s="9">
        <f>VLOOKUP(Tabulka1[[#This Row],[startovní číslo]],Tabulka13[],5,0)+$P$1</f>
        <v>1.4050925925925927E-2</v>
      </c>
      <c r="I24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1.150462962962963E-2</v>
      </c>
      <c r="J24" s="11" t="str">
        <f>IF(Tabulka1[[#This Row],[Pohlaví M/Z]]="Z",VLOOKUP(Tabulka1[[#This Row],[Ročník]],Tabulka3[],2,0),VLOOKUP(Tabulka1[[#This Row],[Ročník]],Tabulka3[],3,0))</f>
        <v>M20</v>
      </c>
      <c r="K24" s="8">
        <f>IF(Tabulka1[[#This Row],[výsledný čas]]="","",COUNTIFS([Kategorie],Tabulka1[[#This Row],[Kategorie]],[výsledný čas],"&lt;"&amp;Tabulka1[[#This Row],[výsledný čas]],[výsledný čas],"&lt;&gt;")+1)</f>
        <v>7</v>
      </c>
      <c r="L24" s="8">
        <f>IF(Tabulka1[[#This Row],[výsledný čas]]="","",COUNTIFS([Pohlaví M/Z],Tabulka1[[#This Row],[Pohlaví M/Z]],[výsledný čas],"&lt;"&amp;Tabulka1[[#This Row],[výsledný čas]],[výsledný čas],"&lt;&gt;")+1)</f>
        <v>27</v>
      </c>
      <c r="M24" s="8">
        <f>IF(ISERROR(RANK(Tabulka1[[#This Row],[výsledný čas]],[výsledný čas],1)),"",RANK(Tabulka1[[#This Row],[výsledný čas]],[výsledný čas],1))</f>
        <v>29</v>
      </c>
    </row>
    <row r="25" spans="1:13" hidden="1">
      <c r="A25" s="19">
        <v>24</v>
      </c>
      <c r="B25" s="17" t="s">
        <v>88</v>
      </c>
      <c r="C25" s="17" t="s">
        <v>89</v>
      </c>
      <c r="D25">
        <v>1971</v>
      </c>
      <c r="E25" t="s">
        <v>90</v>
      </c>
      <c r="F25" t="s">
        <v>14</v>
      </c>
      <c r="G25" s="9">
        <f>(Tabulka1[[#This Row],[startovní číslo]]-1)*$T$1</f>
        <v>2.662037037037037E-3</v>
      </c>
      <c r="H25" s="9">
        <f>VLOOKUP(Tabulka1[[#This Row],[startovní číslo]],Tabulka13[],5,0)+$P$1</f>
        <v>1.269675925925926E-2</v>
      </c>
      <c r="I25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1.0034722222222223E-2</v>
      </c>
      <c r="J25" s="11" t="str">
        <f>IF(Tabulka1[[#This Row],[Pohlaví M/Z]]="Z",VLOOKUP(Tabulka1[[#This Row],[Ročník]],Tabulka3[],2,0),VLOOKUP(Tabulka1[[#This Row],[Ročník]],Tabulka3[],3,0))</f>
        <v>M50</v>
      </c>
      <c r="K25" s="8">
        <f>IF(Tabulka1[[#This Row],[výsledný čas]]="","",COUNTIFS([Kategorie],Tabulka1[[#This Row],[Kategorie]],[výsledný čas],"&lt;"&amp;Tabulka1[[#This Row],[výsledný čas]],[výsledný čas],"&lt;&gt;")+1)</f>
        <v>1</v>
      </c>
      <c r="L25" s="8">
        <f>IF(Tabulka1[[#This Row],[výsledný čas]]="","",COUNTIFS([Pohlaví M/Z],Tabulka1[[#This Row],[Pohlaví M/Z]],[výsledný čas],"&lt;"&amp;Tabulka1[[#This Row],[výsledný čas]],[výsledný čas],"&lt;&gt;")+1)</f>
        <v>9</v>
      </c>
      <c r="M25" s="8">
        <f>IF(ISERROR(RANK(Tabulka1[[#This Row],[výsledný čas]],[výsledný čas],1)),"",RANK(Tabulka1[[#This Row],[výsledný čas]],[výsledný čas],1))</f>
        <v>10</v>
      </c>
    </row>
    <row r="26" spans="1:13" hidden="1">
      <c r="A26" s="19">
        <v>25</v>
      </c>
      <c r="B26" s="17" t="s">
        <v>101</v>
      </c>
      <c r="C26" s="17" t="s">
        <v>237</v>
      </c>
      <c r="D26">
        <v>1982</v>
      </c>
      <c r="E26" t="s">
        <v>226</v>
      </c>
      <c r="F26" t="s">
        <v>14</v>
      </c>
      <c r="G26" s="9">
        <f>(Tabulka1[[#This Row],[startovní číslo]]-1)*$T$1</f>
        <v>2.7777777777777775E-3</v>
      </c>
      <c r="H26" s="9">
        <f>VLOOKUP(Tabulka1[[#This Row],[startovní číslo]],Tabulka13[],5,0)+$P$1</f>
        <v>1.3333333333333334E-2</v>
      </c>
      <c r="I26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1.0555555555555558E-2</v>
      </c>
      <c r="J26" s="11" t="str">
        <f>IF(Tabulka1[[#This Row],[Pohlaví M/Z]]="Z",VLOOKUP(Tabulka1[[#This Row],[Ročník]],Tabulka3[],2,0),VLOOKUP(Tabulka1[[#This Row],[Ročník]],Tabulka3[],3,0))</f>
        <v>M40</v>
      </c>
      <c r="K26" s="8">
        <f>IF(Tabulka1[[#This Row],[výsledný čas]]="","",COUNTIFS([Kategorie],Tabulka1[[#This Row],[Kategorie]],[výsledný čas],"&lt;"&amp;Tabulka1[[#This Row],[výsledný čas]],[výsledný čas],"&lt;&gt;")+1)</f>
        <v>10</v>
      </c>
      <c r="L26" s="8">
        <f>IF(Tabulka1[[#This Row],[výsledný čas]]="","",COUNTIFS([Pohlaví M/Z],Tabulka1[[#This Row],[Pohlaví M/Z]],[výsledný čas],"&lt;"&amp;Tabulka1[[#This Row],[výsledný čas]],[výsledný čas],"&lt;&gt;")+1)</f>
        <v>14</v>
      </c>
      <c r="M26" s="8">
        <f>IF(ISERROR(RANK(Tabulka1[[#This Row],[výsledný čas]],[výsledný čas],1)),"",RANK(Tabulka1[[#This Row],[výsledný čas]],[výsledný čas],1))</f>
        <v>15</v>
      </c>
    </row>
    <row r="27" spans="1:13" hidden="1">
      <c r="A27" s="19">
        <v>26</v>
      </c>
      <c r="B27" s="17" t="s">
        <v>167</v>
      </c>
      <c r="C27" s="17" t="s">
        <v>229</v>
      </c>
      <c r="D27">
        <v>1995</v>
      </c>
      <c r="E27" t="s">
        <v>68</v>
      </c>
      <c r="F27" t="s">
        <v>22</v>
      </c>
      <c r="G27" s="9">
        <f>(Tabulka1[[#This Row],[startovní číslo]]-1)*$T$1</f>
        <v>2.8935185185185184E-3</v>
      </c>
      <c r="H27" s="9">
        <f>VLOOKUP(Tabulka1[[#This Row],[startovní číslo]],Tabulka13[],5,0)+$P$1</f>
        <v>1.5335648148148147E-2</v>
      </c>
      <c r="I27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1.2442129629629629E-2</v>
      </c>
      <c r="J27" s="11" t="str">
        <f>IF(Tabulka1[[#This Row],[Pohlaví M/Z]]="Z",VLOOKUP(Tabulka1[[#This Row],[Ročník]],Tabulka3[],2,0),VLOOKUP(Tabulka1[[#This Row],[Ročník]],Tabulka3[],3,0))</f>
        <v>Z20</v>
      </c>
      <c r="K27" s="8">
        <f>IF(Tabulka1[[#This Row],[výsledný čas]]="","",COUNTIFS([Kategorie],Tabulka1[[#This Row],[Kategorie]],[výsledný čas],"&lt;"&amp;Tabulka1[[#This Row],[výsledný čas]],[výsledný čas],"&lt;&gt;")+1)</f>
        <v>2</v>
      </c>
      <c r="L27" s="8">
        <f>IF(Tabulka1[[#This Row],[výsledný čas]]="","",COUNTIFS([Pohlaví M/Z],Tabulka1[[#This Row],[Pohlaví M/Z]],[výsledný čas],"&lt;"&amp;Tabulka1[[#This Row],[výsledný čas]],[výsledný čas],"&lt;&gt;")+1)</f>
        <v>4</v>
      </c>
      <c r="M27" s="8">
        <f>IF(ISERROR(RANK(Tabulka1[[#This Row],[výsledný čas]],[výsledný čas],1)),"",RANK(Tabulka1[[#This Row],[výsledný čas]],[výsledný čas],1))</f>
        <v>52</v>
      </c>
    </row>
    <row r="28" spans="1:13" hidden="1">
      <c r="A28" s="19">
        <v>27</v>
      </c>
      <c r="B28" s="17" t="s">
        <v>55</v>
      </c>
      <c r="C28" s="17" t="s">
        <v>54</v>
      </c>
      <c r="D28">
        <v>1980</v>
      </c>
      <c r="E28" t="s">
        <v>36</v>
      </c>
      <c r="F28" t="s">
        <v>14</v>
      </c>
      <c r="G28" s="9">
        <f>(Tabulka1[[#This Row],[startovní číslo]]-1)*$T$1</f>
        <v>3.0092592592592588E-3</v>
      </c>
      <c r="H28" s="9">
        <f>VLOOKUP(Tabulka1[[#This Row],[startovní číslo]],Tabulka13[],5,0)+$P$1</f>
        <v>1.4849537037037036E-2</v>
      </c>
      <c r="I28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1.1840277777777778E-2</v>
      </c>
      <c r="J28" s="11" t="str">
        <f>IF(Tabulka1[[#This Row],[Pohlaví M/Z]]="Z",VLOOKUP(Tabulka1[[#This Row],[Ročník]],Tabulka3[],2,0),VLOOKUP(Tabulka1[[#This Row],[Ročník]],Tabulka3[],3,0))</f>
        <v>M40</v>
      </c>
      <c r="K28" s="8">
        <f>IF(Tabulka1[[#This Row],[výsledný čas]]="","",COUNTIFS([Kategorie],Tabulka1[[#This Row],[Kategorie]],[výsledný čas],"&lt;"&amp;Tabulka1[[#This Row],[výsledný čas]],[výsledný čas],"&lt;&gt;")+1)</f>
        <v>17</v>
      </c>
      <c r="L28" s="8">
        <f>IF(Tabulka1[[#This Row],[výsledný čas]]="","",COUNTIFS([Pohlaví M/Z],Tabulka1[[#This Row],[Pohlaví M/Z]],[výsledný čas],"&lt;"&amp;Tabulka1[[#This Row],[výsledný čas]],[výsledný čas],"&lt;&gt;")+1)</f>
        <v>38</v>
      </c>
      <c r="M28" s="8">
        <f>IF(ISERROR(RANK(Tabulka1[[#This Row],[výsledný čas]],[výsledný čas],1)),"",RANK(Tabulka1[[#This Row],[výsledný čas]],[výsledný čas],1))</f>
        <v>40</v>
      </c>
    </row>
    <row r="29" spans="1:13" hidden="1">
      <c r="A29" s="8">
        <v>28</v>
      </c>
      <c r="B29" s="31" t="s">
        <v>245</v>
      </c>
      <c r="C29" s="32" t="s">
        <v>246</v>
      </c>
      <c r="D29" s="29">
        <v>1982</v>
      </c>
      <c r="E29" s="8" t="s">
        <v>247</v>
      </c>
      <c r="F29" s="30" t="s">
        <v>22</v>
      </c>
      <c r="G29" s="9">
        <f>(Tabulka1[[#This Row],[startovní číslo]]-1)*$T$1</f>
        <v>3.1249999999999997E-3</v>
      </c>
      <c r="H29" s="9">
        <f>VLOOKUP(Tabulka1[[#This Row],[startovní číslo]],Tabulka13[],5,0)+$P$1</f>
        <v>1.7349537037037038E-2</v>
      </c>
      <c r="I29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1.4224537037037039E-2</v>
      </c>
      <c r="J29" s="30" t="str">
        <f>IF(Tabulka1[[#This Row],[Pohlaví M/Z]]="Z",VLOOKUP(Tabulka1[[#This Row],[Ročník]],Tabulka3[],2,0),VLOOKUP(Tabulka1[[#This Row],[Ročník]],Tabulka3[],3,0))</f>
        <v>Z35</v>
      </c>
      <c r="K29" s="29">
        <f>IF(Tabulka1[[#This Row],[výsledný čas]]="","",COUNTIFS([Kategorie],Tabulka1[[#This Row],[Kategorie]],[výsledný čas],"&lt;"&amp;Tabulka1[[#This Row],[výsledný čas]],[výsledný čas],"&lt;&gt;")+1)</f>
        <v>4</v>
      </c>
      <c r="L29" s="29">
        <f>IF(Tabulka1[[#This Row],[výsledný čas]]="","",COUNTIFS([Pohlaví M/Z],Tabulka1[[#This Row],[Pohlaví M/Z]],[výsledný čas],"&lt;"&amp;Tabulka1[[#This Row],[výsledný čas]],[výsledný čas],"&lt;&gt;")+1)</f>
        <v>15</v>
      </c>
      <c r="M29" s="29">
        <f>IF(ISERROR(RANK(Tabulka1[[#This Row],[výsledný čas]],[výsledný čas],1)),"",RANK(Tabulka1[[#This Row],[výsledný čas]],[výsledný čas],1))</f>
        <v>75</v>
      </c>
    </row>
    <row r="30" spans="1:13" hidden="1">
      <c r="A30" s="8">
        <v>29</v>
      </c>
      <c r="B30" s="31" t="s">
        <v>248</v>
      </c>
      <c r="C30" s="32" t="s">
        <v>51</v>
      </c>
      <c r="D30" s="29">
        <v>1972</v>
      </c>
      <c r="E30" s="8" t="s">
        <v>247</v>
      </c>
      <c r="F30" s="30" t="s">
        <v>14</v>
      </c>
      <c r="G30" s="9">
        <f>(Tabulka1[[#This Row],[startovní číslo]]-1)*$T$1</f>
        <v>3.2407407407407406E-3</v>
      </c>
      <c r="H30" s="9">
        <f>VLOOKUP(Tabulka1[[#This Row],[startovní číslo]],Tabulka13[],5,0)+$P$1</f>
        <v>1.7280092592592593E-2</v>
      </c>
      <c r="I30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1.4039351851851853E-2</v>
      </c>
      <c r="J30" s="30" t="str">
        <f>IF(Tabulka1[[#This Row],[Pohlaví M/Z]]="Z",VLOOKUP(Tabulka1[[#This Row],[Ročník]],Tabulka3[],2,0),VLOOKUP(Tabulka1[[#This Row],[Ročník]],Tabulka3[],3,0))</f>
        <v>M50</v>
      </c>
      <c r="K30" s="29">
        <f>IF(Tabulka1[[#This Row],[výsledný čas]]="","",COUNTIFS([Kategorie],Tabulka1[[#This Row],[Kategorie]],[výsledný čas],"&lt;"&amp;Tabulka1[[#This Row],[výsledný čas]],[výsledný čas],"&lt;&gt;")+1)</f>
        <v>16</v>
      </c>
      <c r="L30" s="29">
        <f>IF(Tabulka1[[#This Row],[výsledný čas]]="","",COUNTIFS([Pohlaví M/Z],Tabulka1[[#This Row],[Pohlaví M/Z]],[výsledný čas],"&lt;"&amp;Tabulka1[[#This Row],[výsledný čas]],[výsledný čas],"&lt;&gt;")+1)</f>
        <v>58</v>
      </c>
      <c r="M30" s="29">
        <f>IF(ISERROR(RANK(Tabulka1[[#This Row],[výsledný čas]],[výsledný čas],1)),"",RANK(Tabulka1[[#This Row],[výsledný čas]],[výsledný čas],1))</f>
        <v>72</v>
      </c>
    </row>
    <row r="31" spans="1:13" hidden="1">
      <c r="A31" s="19">
        <v>30</v>
      </c>
      <c r="B31" s="17" t="s">
        <v>53</v>
      </c>
      <c r="C31" s="17" t="s">
        <v>54</v>
      </c>
      <c r="D31">
        <v>1981</v>
      </c>
      <c r="E31" t="s">
        <v>36</v>
      </c>
      <c r="F31" t="s">
        <v>14</v>
      </c>
      <c r="G31" s="9">
        <f>(Tabulka1[[#This Row],[startovní číslo]]-1)*$T$1</f>
        <v>3.3564814814814811E-3</v>
      </c>
      <c r="H31" s="9">
        <f>VLOOKUP(Tabulka1[[#This Row],[startovní číslo]],Tabulka13[],5,0)+$P$1</f>
        <v>1.3842592592592594E-2</v>
      </c>
      <c r="I31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1.0486111111111113E-2</v>
      </c>
      <c r="J31" s="11" t="str">
        <f>IF(Tabulka1[[#This Row],[Pohlaví M/Z]]="Z",VLOOKUP(Tabulka1[[#This Row],[Ročník]],Tabulka3[],2,0),VLOOKUP(Tabulka1[[#This Row],[Ročník]],Tabulka3[],3,0))</f>
        <v>M40</v>
      </c>
      <c r="K31" s="8">
        <f>IF(Tabulka1[[#This Row],[výsledný čas]]="","",COUNTIFS([Kategorie],Tabulka1[[#This Row],[Kategorie]],[výsledný čas],"&lt;"&amp;Tabulka1[[#This Row],[výsledný čas]],[výsledný čas],"&lt;&gt;")+1)</f>
        <v>9</v>
      </c>
      <c r="L31" s="8">
        <f>IF(Tabulka1[[#This Row],[výsledný čas]]="","",COUNTIFS([Pohlaví M/Z],Tabulka1[[#This Row],[Pohlaví M/Z]],[výsledný čas],"&lt;"&amp;Tabulka1[[#This Row],[výsledný čas]],[výsledný čas],"&lt;&gt;")+1)</f>
        <v>13</v>
      </c>
      <c r="M31" s="8">
        <f>IF(ISERROR(RANK(Tabulka1[[#This Row],[výsledný čas]],[výsledný čas],1)),"",RANK(Tabulka1[[#This Row],[výsledný čas]],[výsledný čas],1))</f>
        <v>14</v>
      </c>
    </row>
    <row r="32" spans="1:13" hidden="1">
      <c r="A32" s="8">
        <v>31</v>
      </c>
      <c r="B32" s="31" t="s">
        <v>130</v>
      </c>
      <c r="C32" s="32" t="s">
        <v>51</v>
      </c>
      <c r="D32" s="29">
        <v>1990</v>
      </c>
      <c r="E32" s="8" t="s">
        <v>249</v>
      </c>
      <c r="F32" s="30" t="s">
        <v>14</v>
      </c>
      <c r="G32" s="9">
        <f>(Tabulka1[[#This Row],[startovní číslo]]-1)*$T$1</f>
        <v>3.472222222222222E-3</v>
      </c>
      <c r="H32" s="9">
        <f>VLOOKUP(Tabulka1[[#This Row],[startovní číslo]],Tabulka13[],5,0)+$P$1</f>
        <v>1.4305555555555557E-2</v>
      </c>
      <c r="I32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1.0833333333333335E-2</v>
      </c>
      <c r="J32" s="30" t="str">
        <f>IF(Tabulka1[[#This Row],[Pohlaví M/Z]]="Z",VLOOKUP(Tabulka1[[#This Row],[Ročník]],Tabulka3[],2,0),VLOOKUP(Tabulka1[[#This Row],[Ročník]],Tabulka3[],3,0))</f>
        <v>M20</v>
      </c>
      <c r="K32" s="29">
        <f>IF(Tabulka1[[#This Row],[výsledný čas]]="","",COUNTIFS([Kategorie],Tabulka1[[#This Row],[Kategorie]],[výsledný čas],"&lt;"&amp;Tabulka1[[#This Row],[výsledný čas]],[výsledný čas],"&lt;&gt;")+1)</f>
        <v>3</v>
      </c>
      <c r="L32" s="29">
        <f>IF(Tabulka1[[#This Row],[výsledný čas]]="","",COUNTIFS([Pohlaví M/Z],Tabulka1[[#This Row],[Pohlaví M/Z]],[výsledný čas],"&lt;"&amp;Tabulka1[[#This Row],[výsledný čas]],[výsledný čas],"&lt;&gt;")+1)</f>
        <v>17</v>
      </c>
      <c r="M32" s="29">
        <f>IF(ISERROR(RANK(Tabulka1[[#This Row],[výsledný čas]],[výsledný čas],1)),"",RANK(Tabulka1[[#This Row],[výsledný čas]],[výsledný čas],1))</f>
        <v>18</v>
      </c>
    </row>
    <row r="33" spans="1:13" hidden="1">
      <c r="A33" s="8">
        <v>32</v>
      </c>
      <c r="B33" s="31" t="s">
        <v>245</v>
      </c>
      <c r="C33" s="32" t="s">
        <v>150</v>
      </c>
      <c r="D33" s="29">
        <v>2011</v>
      </c>
      <c r="E33" s="8" t="s">
        <v>247</v>
      </c>
      <c r="F33" s="30" t="s">
        <v>22</v>
      </c>
      <c r="G33" s="9">
        <f>(Tabulka1[[#This Row],[startovní číslo]]-1)*$T$1</f>
        <v>3.5879629629629625E-3</v>
      </c>
      <c r="H33" s="9">
        <f>VLOOKUP(Tabulka1[[#This Row],[startovní číslo]],Tabulka13[],5,0)+$P$1</f>
        <v>1.9317129629629629E-2</v>
      </c>
      <c r="I33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1.5729166666666666E-2</v>
      </c>
      <c r="J33" s="30" t="str">
        <f>IF(Tabulka1[[#This Row],[Pohlaví M/Z]]="Z",VLOOKUP(Tabulka1[[#This Row],[Ročník]],Tabulka3[],2,0),VLOOKUP(Tabulka1[[#This Row],[Ročník]],Tabulka3[],3,0))</f>
        <v>Jky</v>
      </c>
      <c r="K33" s="29">
        <f>IF(Tabulka1[[#This Row],[výsledný čas]]="","",COUNTIFS([Kategorie],Tabulka1[[#This Row],[Kategorie]],[výsledný čas],"&lt;"&amp;Tabulka1[[#This Row],[výsledný čas]],[výsledný čas],"&lt;&gt;")+1)</f>
        <v>3</v>
      </c>
      <c r="L33" s="29">
        <f>IF(Tabulka1[[#This Row],[výsledný čas]]="","",COUNTIFS([Pohlaví M/Z],Tabulka1[[#This Row],[Pohlaví M/Z]],[výsledný čas],"&lt;"&amp;Tabulka1[[#This Row],[výsledný čas]],[výsledný čas],"&lt;&gt;")+1)</f>
        <v>21</v>
      </c>
      <c r="M33" s="29">
        <f>IF(ISERROR(RANK(Tabulka1[[#This Row],[výsledný čas]],[výsledný čas],1)),"",RANK(Tabulka1[[#This Row],[výsledný čas]],[výsledný čas],1))</f>
        <v>89</v>
      </c>
    </row>
    <row r="34" spans="1:13" hidden="1">
      <c r="A34" s="8">
        <v>33</v>
      </c>
      <c r="B34" s="31" t="s">
        <v>250</v>
      </c>
      <c r="C34" s="32" t="s">
        <v>13</v>
      </c>
      <c r="D34" s="29">
        <v>1992</v>
      </c>
      <c r="E34" s="8" t="s">
        <v>251</v>
      </c>
      <c r="F34" s="30" t="s">
        <v>14</v>
      </c>
      <c r="G34" s="9">
        <f>(Tabulka1[[#This Row],[startovní číslo]]-1)*$T$1</f>
        <v>3.7037037037037034E-3</v>
      </c>
      <c r="H34" s="9">
        <f>VLOOKUP(Tabulka1[[#This Row],[startovní číslo]],Tabulka13[],5,0)+$P$1</f>
        <v>1.4675925925925926E-2</v>
      </c>
      <c r="I34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1.0972222222222222E-2</v>
      </c>
      <c r="J34" s="30" t="str">
        <f>IF(Tabulka1[[#This Row],[Pohlaví M/Z]]="Z",VLOOKUP(Tabulka1[[#This Row],[Ročník]],Tabulka3[],2,0),VLOOKUP(Tabulka1[[#This Row],[Ročník]],Tabulka3[],3,0))</f>
        <v>M20</v>
      </c>
      <c r="K34" s="29">
        <f>IF(Tabulka1[[#This Row],[výsledný čas]]="","",COUNTIFS([Kategorie],Tabulka1[[#This Row],[Kategorie]],[výsledný čas],"&lt;"&amp;Tabulka1[[#This Row],[výsledný čas]],[výsledný čas],"&lt;&gt;")+1)</f>
        <v>4</v>
      </c>
      <c r="L34" s="29">
        <f>IF(Tabulka1[[#This Row],[výsledný čas]]="","",COUNTIFS([Pohlaví M/Z],Tabulka1[[#This Row],[Pohlaví M/Z]],[výsledný čas],"&lt;"&amp;Tabulka1[[#This Row],[výsledný čas]],[výsledný čas],"&lt;&gt;")+1)</f>
        <v>18</v>
      </c>
      <c r="M34" s="29">
        <f>IF(ISERROR(RANK(Tabulka1[[#This Row],[výsledný čas]],[výsledný čas],1)),"",RANK(Tabulka1[[#This Row],[výsledný čas]],[výsledný čas],1))</f>
        <v>19</v>
      </c>
    </row>
    <row r="35" spans="1:13" hidden="1">
      <c r="A35" s="19">
        <v>34</v>
      </c>
      <c r="B35" s="17" t="s">
        <v>67</v>
      </c>
      <c r="C35" s="17" t="s">
        <v>51</v>
      </c>
      <c r="D35">
        <v>1975</v>
      </c>
      <c r="E35" t="s">
        <v>68</v>
      </c>
      <c r="F35" t="s">
        <v>14</v>
      </c>
      <c r="G35" s="9">
        <f>(Tabulka1[[#This Row],[startovní číslo]]-1)*$T$1</f>
        <v>3.8194444444444443E-3</v>
      </c>
      <c r="H35" s="9">
        <f>VLOOKUP(Tabulka1[[#This Row],[startovní číslo]],Tabulka13[],5,0)+$P$1</f>
        <v>1.621527777777778E-2</v>
      </c>
      <c r="I35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1.2395833333333335E-2</v>
      </c>
      <c r="J35" s="11" t="str">
        <f>IF(Tabulka1[[#This Row],[Pohlaví M/Z]]="Z",VLOOKUP(Tabulka1[[#This Row],[Ročník]],Tabulka3[],2,0),VLOOKUP(Tabulka1[[#This Row],[Ročník]],Tabulka3[],3,0))</f>
        <v>M40</v>
      </c>
      <c r="K35" s="8">
        <f>IF(Tabulka1[[#This Row],[výsledný čas]]="","",COUNTIFS([Kategorie],Tabulka1[[#This Row],[Kategorie]],[výsledný čas],"&lt;"&amp;Tabulka1[[#This Row],[výsledný čas]],[výsledný čas],"&lt;&gt;")+1)</f>
        <v>19</v>
      </c>
      <c r="L35" s="8">
        <f>IF(Tabulka1[[#This Row],[výsledný čas]]="","",COUNTIFS([Pohlaví M/Z],Tabulka1[[#This Row],[Pohlaví M/Z]],[výsledný čas],"&lt;"&amp;Tabulka1[[#This Row],[výsledný čas]],[výsledný čas],"&lt;&gt;")+1)</f>
        <v>48</v>
      </c>
      <c r="M35" s="8">
        <f>IF(ISERROR(RANK(Tabulka1[[#This Row],[výsledný čas]],[výsledný čas],1)),"",RANK(Tabulka1[[#This Row],[výsledný čas]],[výsledný čas],1))</f>
        <v>51</v>
      </c>
    </row>
    <row r="36" spans="1:13" hidden="1">
      <c r="A36" s="19">
        <v>35</v>
      </c>
      <c r="B36" s="17" t="s">
        <v>161</v>
      </c>
      <c r="C36" s="17" t="s">
        <v>162</v>
      </c>
      <c r="D36">
        <v>1974</v>
      </c>
      <c r="E36" t="s">
        <v>163</v>
      </c>
      <c r="F36" t="s">
        <v>22</v>
      </c>
      <c r="G36" s="9">
        <f>(Tabulka1[[#This Row],[startovní číslo]]-1)*$T$1</f>
        <v>3.9351851851851848E-3</v>
      </c>
      <c r="H36" s="9">
        <f>VLOOKUP(Tabulka1[[#This Row],[startovní číslo]],Tabulka13[],5,0)+$P$1</f>
        <v>2.1585648148148145E-2</v>
      </c>
      <c r="I36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1.7650462962962962E-2</v>
      </c>
      <c r="J36" s="11" t="str">
        <f>IF(Tabulka1[[#This Row],[Pohlaví M/Z]]="Z",VLOOKUP(Tabulka1[[#This Row],[Ročník]],Tabulka3[],2,0),VLOOKUP(Tabulka1[[#This Row],[Ročník]],Tabulka3[],3,0))</f>
        <v>Z45</v>
      </c>
      <c r="K36" s="8">
        <f>IF(Tabulka1[[#This Row],[výsledný čas]]="","",COUNTIFS([Kategorie],Tabulka1[[#This Row],[Kategorie]],[výsledný čas],"&lt;"&amp;Tabulka1[[#This Row],[výsledný čas]],[výsledný čas],"&lt;&gt;")+1)</f>
        <v>6</v>
      </c>
      <c r="L36" s="8">
        <f>IF(Tabulka1[[#This Row],[výsledný čas]]="","",COUNTIFS([Pohlaví M/Z],Tabulka1[[#This Row],[Pohlaví M/Z]],[výsledný čas],"&lt;"&amp;Tabulka1[[#This Row],[výsledný čas]],[výsledný čas],"&lt;&gt;")+1)</f>
        <v>26</v>
      </c>
      <c r="M36" s="8">
        <f>IF(ISERROR(RANK(Tabulka1[[#This Row],[výsledný čas]],[výsledný čas],1)),"",RANK(Tabulka1[[#This Row],[výsledný čas]],[výsledný čas],1))</f>
        <v>103</v>
      </c>
    </row>
    <row r="37" spans="1:13" hidden="1">
      <c r="A37" s="19">
        <v>36</v>
      </c>
      <c r="B37" s="17" t="s">
        <v>233</v>
      </c>
      <c r="C37" s="17" t="s">
        <v>153</v>
      </c>
      <c r="D37">
        <v>1985</v>
      </c>
      <c r="E37" t="s">
        <v>224</v>
      </c>
      <c r="F37" t="s">
        <v>22</v>
      </c>
      <c r="G37" s="9">
        <f>(Tabulka1[[#This Row],[startovní číslo]]-1)*$T$1</f>
        <v>4.0509259259259257E-3</v>
      </c>
      <c r="H37" s="9">
        <f>VLOOKUP(Tabulka1[[#This Row],[startovní číslo]],Tabulka13[],5,0)+$P$1</f>
        <v>2.0590277777777777E-2</v>
      </c>
      <c r="I37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1.653935185185185E-2</v>
      </c>
      <c r="J37" s="11" t="str">
        <f>IF(Tabulka1[[#This Row],[Pohlaví M/Z]]="Z",VLOOKUP(Tabulka1[[#This Row],[Ročník]],Tabulka3[],2,0),VLOOKUP(Tabulka1[[#This Row],[Ročník]],Tabulka3[],3,0))</f>
        <v>Z35</v>
      </c>
      <c r="K37" s="8">
        <f>IF(Tabulka1[[#This Row],[výsledný čas]]="","",COUNTIFS([Kategorie],Tabulka1[[#This Row],[Kategorie]],[výsledný čas],"&lt;"&amp;Tabulka1[[#This Row],[výsledný čas]],[výsledný čas],"&lt;&gt;")+1)</f>
        <v>6</v>
      </c>
      <c r="L37" s="8">
        <f>IF(Tabulka1[[#This Row],[výsledný čas]]="","",COUNTIFS([Pohlaví M/Z],Tabulka1[[#This Row],[Pohlaví M/Z]],[výsledný čas],"&lt;"&amp;Tabulka1[[#This Row],[výsledný čas]],[výsledný čas],"&lt;&gt;")+1)</f>
        <v>24</v>
      </c>
      <c r="M37" s="8">
        <f>IF(ISERROR(RANK(Tabulka1[[#This Row],[výsledný čas]],[výsledný čas],1)),"",RANK(Tabulka1[[#This Row],[výsledný čas]],[výsledný čas],1))</f>
        <v>98</v>
      </c>
    </row>
    <row r="38" spans="1:13" hidden="1">
      <c r="A38" s="19">
        <v>37</v>
      </c>
      <c r="B38" s="28" t="s">
        <v>114</v>
      </c>
      <c r="C38" s="27" t="s">
        <v>51</v>
      </c>
      <c r="D38" s="29">
        <v>1963</v>
      </c>
      <c r="E38" s="8" t="s">
        <v>115</v>
      </c>
      <c r="F38" s="30" t="s">
        <v>14</v>
      </c>
      <c r="G38" s="9">
        <f>(Tabulka1[[#This Row],[startovní číslo]]-1)*$T$1</f>
        <v>4.1666666666666666E-3</v>
      </c>
      <c r="H38" s="9">
        <f>VLOOKUP(Tabulka1[[#This Row],[startovní číslo]],Tabulka13[],5,0)+$P$1</f>
        <v>1.6192129629629629E-2</v>
      </c>
      <c r="I38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1.2025462962962963E-2</v>
      </c>
      <c r="J38" s="30" t="str">
        <f>IF(Tabulka1[[#This Row],[Pohlaví M/Z]]="Z",VLOOKUP(Tabulka1[[#This Row],[Ročník]],Tabulka3[],2,0),VLOOKUP(Tabulka1[[#This Row],[Ročník]],Tabulka3[],3,0))</f>
        <v>M50</v>
      </c>
      <c r="K38" s="29">
        <f>IF(Tabulka1[[#This Row],[výsledný čas]]="","",COUNTIFS([Kategorie],Tabulka1[[#This Row],[Kategorie]],[výsledný čas],"&lt;"&amp;Tabulka1[[#This Row],[výsledný čas]],[výsledný čas],"&lt;&gt;")+1)</f>
        <v>10</v>
      </c>
      <c r="L38" s="29">
        <f>IF(Tabulka1[[#This Row],[výsledný čas]]="","",COUNTIFS([Pohlaví M/Z],Tabulka1[[#This Row],[Pohlaví M/Z]],[výsledný čas],"&lt;"&amp;Tabulka1[[#This Row],[výsledný čas]],[výsledný čas],"&lt;&gt;")+1)</f>
        <v>42</v>
      </c>
      <c r="M38" s="29">
        <f>IF(ISERROR(RANK(Tabulka1[[#This Row],[výsledný čas]],[výsledný čas],1)),"",RANK(Tabulka1[[#This Row],[výsledný čas]],[výsledný čas],1))</f>
        <v>45</v>
      </c>
    </row>
    <row r="39" spans="1:13" hidden="1">
      <c r="A39" s="8">
        <v>38</v>
      </c>
      <c r="B39" s="31" t="s">
        <v>252</v>
      </c>
      <c r="C39" s="32" t="s">
        <v>253</v>
      </c>
      <c r="D39" s="29">
        <v>1965</v>
      </c>
      <c r="E39" s="8" t="s">
        <v>254</v>
      </c>
      <c r="F39" s="30" t="s">
        <v>14</v>
      </c>
      <c r="G39" s="9">
        <f>(Tabulka1[[#This Row],[startovní číslo]]-1)*$T$1</f>
        <v>4.2824074074074066E-3</v>
      </c>
      <c r="H39" s="9">
        <f>VLOOKUP(Tabulka1[[#This Row],[startovní číslo]],Tabulka13[],5,0)+$P$1</f>
        <v>1.6446759259259262E-2</v>
      </c>
      <c r="I39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1.2164351851851855E-2</v>
      </c>
      <c r="J39" s="30" t="str">
        <f>IF(Tabulka1[[#This Row],[Pohlaví M/Z]]="Z",VLOOKUP(Tabulka1[[#This Row],[Ročník]],Tabulka3[],2,0),VLOOKUP(Tabulka1[[#This Row],[Ročník]],Tabulka3[],3,0))</f>
        <v>M50</v>
      </c>
      <c r="K39" s="29">
        <f>IF(Tabulka1[[#This Row],[výsledný čas]]="","",COUNTIFS([Kategorie],Tabulka1[[#This Row],[Kategorie]],[výsledný čas],"&lt;"&amp;Tabulka1[[#This Row],[výsledný čas]],[výsledný čas],"&lt;&gt;")+1)</f>
        <v>12</v>
      </c>
      <c r="L39" s="29">
        <f>IF(Tabulka1[[#This Row],[výsledný čas]]="","",COUNTIFS([Pohlaví M/Z],Tabulka1[[#This Row],[Pohlaví M/Z]],[výsledný čas],"&lt;"&amp;Tabulka1[[#This Row],[výsledný čas]],[výsledný čas],"&lt;&gt;")+1)</f>
        <v>45</v>
      </c>
      <c r="M39" s="29">
        <f>IF(ISERROR(RANK(Tabulka1[[#This Row],[výsledný čas]],[výsledný čas],1)),"",RANK(Tabulka1[[#This Row],[výsledný čas]],[výsledný čas],1))</f>
        <v>48</v>
      </c>
    </row>
    <row r="40" spans="1:13">
      <c r="A40" s="19">
        <v>39</v>
      </c>
      <c r="B40" s="17" t="s">
        <v>241</v>
      </c>
      <c r="C40" s="17" t="s">
        <v>57</v>
      </c>
      <c r="D40">
        <v>1958</v>
      </c>
      <c r="E40" t="s">
        <v>168</v>
      </c>
      <c r="F40" t="s">
        <v>14</v>
      </c>
      <c r="G40" s="9">
        <f>(Tabulka1[[#This Row],[startovní číslo]]-1)*$T$1</f>
        <v>4.3981481481481476E-3</v>
      </c>
      <c r="H40" s="9">
        <f>VLOOKUP(Tabulka1[[#This Row],[startovní číslo]],Tabulka13[],5,0)+$P$1</f>
        <v>1.8171296296296297E-2</v>
      </c>
      <c r="I40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1.3773148148148149E-2</v>
      </c>
      <c r="J40" s="11" t="str">
        <f>IF(Tabulka1[[#This Row],[Pohlaví M/Z]]="Z",VLOOKUP(Tabulka1[[#This Row],[Ročník]],Tabulka3[],2,0),VLOOKUP(Tabulka1[[#This Row],[Ročník]],Tabulka3[],3,0))</f>
        <v>M60</v>
      </c>
      <c r="K40" s="8">
        <f>IF(Tabulka1[[#This Row],[výsledný čas]]="","",COUNTIFS([Kategorie],Tabulka1[[#This Row],[Kategorie]],[výsledný čas],"&lt;"&amp;Tabulka1[[#This Row],[výsledný čas]],[výsledný čas],"&lt;&gt;")+1)</f>
        <v>7</v>
      </c>
      <c r="L40" s="8">
        <f>IF(Tabulka1[[#This Row],[výsledný čas]]="","",COUNTIFS([Pohlaví M/Z],Tabulka1[[#This Row],[Pohlaví M/Z]],[výsledný čas],"&lt;"&amp;Tabulka1[[#This Row],[výsledný čas]],[výsledný čas],"&lt;&gt;")+1)</f>
        <v>54</v>
      </c>
      <c r="M40" s="8">
        <f>IF(ISERROR(RANK(Tabulka1[[#This Row],[výsledný čas]],[výsledný čas],1)),"",RANK(Tabulka1[[#This Row],[výsledný čas]],[výsledný čas],1))</f>
        <v>64</v>
      </c>
    </row>
    <row r="41" spans="1:13">
      <c r="A41" s="8">
        <v>40</v>
      </c>
      <c r="B41" s="31" t="s">
        <v>255</v>
      </c>
      <c r="C41" s="32" t="s">
        <v>32</v>
      </c>
      <c r="D41" s="29">
        <v>1959</v>
      </c>
      <c r="E41" s="8" t="s">
        <v>256</v>
      </c>
      <c r="F41" s="30" t="s">
        <v>14</v>
      </c>
      <c r="G41" s="9">
        <f>(Tabulka1[[#This Row],[startovní číslo]]-1)*$T$1</f>
        <v>4.5138888888888885E-3</v>
      </c>
      <c r="H41" s="9">
        <f>VLOOKUP(Tabulka1[[#This Row],[startovní číslo]],Tabulka13[],5,0)+$P$1</f>
        <v>2.101851851851852E-2</v>
      </c>
      <c r="I41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1.6504629629629633E-2</v>
      </c>
      <c r="J41" s="30" t="str">
        <f>IF(Tabulka1[[#This Row],[Pohlaví M/Z]]="Z",VLOOKUP(Tabulka1[[#This Row],[Ročník]],Tabulka3[],2,0),VLOOKUP(Tabulka1[[#This Row],[Ročník]],Tabulka3[],3,0))</f>
        <v>M60</v>
      </c>
      <c r="K41" s="29">
        <f>IF(Tabulka1[[#This Row],[výsledný čas]]="","",COUNTIFS([Kategorie],Tabulka1[[#This Row],[Kategorie]],[výsledný čas],"&lt;"&amp;Tabulka1[[#This Row],[výsledný čas]],[výsledný čas],"&lt;&gt;")+1)</f>
        <v>12</v>
      </c>
      <c r="L41" s="29">
        <f>IF(Tabulka1[[#This Row],[výsledný čas]]="","",COUNTIFS([Pohlaví M/Z],Tabulka1[[#This Row],[Pohlaví M/Z]],[výsledný čas],"&lt;"&amp;Tabulka1[[#This Row],[výsledný čas]],[výsledný čas],"&lt;&gt;")+1)</f>
        <v>74</v>
      </c>
      <c r="M41" s="29">
        <f>IF(ISERROR(RANK(Tabulka1[[#This Row],[výsledný čas]],[výsledný čas],1)),"",RANK(Tabulka1[[#This Row],[výsledný čas]],[výsledný čas],1))</f>
        <v>97</v>
      </c>
    </row>
    <row r="42" spans="1:13">
      <c r="A42" s="8">
        <v>41</v>
      </c>
      <c r="B42" s="31" t="s">
        <v>257</v>
      </c>
      <c r="C42" s="32" t="s">
        <v>258</v>
      </c>
      <c r="D42" s="29">
        <v>1958</v>
      </c>
      <c r="E42" s="8" t="s">
        <v>126</v>
      </c>
      <c r="F42" s="30" t="s">
        <v>14</v>
      </c>
      <c r="G42" s="9">
        <f>(Tabulka1[[#This Row],[startovní číslo]]-1)*$T$1</f>
        <v>4.6296296296296294E-3</v>
      </c>
      <c r="H42" s="9">
        <f>VLOOKUP(Tabulka1[[#This Row],[startovní číslo]],Tabulka13[],5,0)+$P$1</f>
        <v>2.1527777777777781E-2</v>
      </c>
      <c r="I42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1.6898148148148152E-2</v>
      </c>
      <c r="J42" s="30" t="str">
        <f>IF(Tabulka1[[#This Row],[Pohlaví M/Z]]="Z",VLOOKUP(Tabulka1[[#This Row],[Ročník]],Tabulka3[],2,0),VLOOKUP(Tabulka1[[#This Row],[Ročník]],Tabulka3[],3,0))</f>
        <v>M60</v>
      </c>
      <c r="K42" s="29">
        <f>IF(Tabulka1[[#This Row],[výsledný čas]]="","",COUNTIFS([Kategorie],Tabulka1[[#This Row],[Kategorie]],[výsledný čas],"&lt;"&amp;Tabulka1[[#This Row],[výsledný čas]],[výsledný čas],"&lt;&gt;")+1)</f>
        <v>13</v>
      </c>
      <c r="L42" s="29">
        <f>IF(Tabulka1[[#This Row],[výsledný čas]]="","",COUNTIFS([Pohlaví M/Z],Tabulka1[[#This Row],[Pohlaví M/Z]],[výsledný čas],"&lt;"&amp;Tabulka1[[#This Row],[výsledný čas]],[výsledný čas],"&lt;&gt;")+1)</f>
        <v>76</v>
      </c>
      <c r="M42" s="29">
        <f>IF(ISERROR(RANK(Tabulka1[[#This Row],[výsledný čas]],[výsledný čas],1)),"",RANK(Tabulka1[[#This Row],[výsledný čas]],[výsledný čas],1))</f>
        <v>101</v>
      </c>
    </row>
    <row r="43" spans="1:13" hidden="1">
      <c r="A43" s="8">
        <v>42</v>
      </c>
      <c r="B43" s="31" t="s">
        <v>259</v>
      </c>
      <c r="C43" s="32" t="s">
        <v>260</v>
      </c>
      <c r="D43" s="29">
        <v>1969</v>
      </c>
      <c r="E43" s="8" t="s">
        <v>261</v>
      </c>
      <c r="F43" s="30" t="s">
        <v>14</v>
      </c>
      <c r="G43" s="9">
        <f>(Tabulka1[[#This Row],[startovní číslo]]-1)*$T$1</f>
        <v>4.7453703703703703E-3</v>
      </c>
      <c r="H43" s="9">
        <f>VLOOKUP(Tabulka1[[#This Row],[startovní číslo]],Tabulka13[],5,0)+$P$1</f>
        <v>1.954861111111111E-2</v>
      </c>
      <c r="I43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1.480324074074074E-2</v>
      </c>
      <c r="J43" s="30" t="str">
        <f>IF(Tabulka1[[#This Row],[Pohlaví M/Z]]="Z",VLOOKUP(Tabulka1[[#This Row],[Ročník]],Tabulka3[],2,0),VLOOKUP(Tabulka1[[#This Row],[Ročník]],Tabulka3[],3,0))</f>
        <v>M50</v>
      </c>
      <c r="K43" s="29">
        <f>IF(Tabulka1[[#This Row],[výsledný čas]]="","",COUNTIFS([Kategorie],Tabulka1[[#This Row],[Kategorie]],[výsledný čas],"&lt;"&amp;Tabulka1[[#This Row],[výsledný čas]],[výsledný čas],"&lt;&gt;")+1)</f>
        <v>17</v>
      </c>
      <c r="L43" s="29">
        <f>IF(Tabulka1[[#This Row],[výsledný čas]]="","",COUNTIFS([Pohlaví M/Z],Tabulka1[[#This Row],[Pohlaví M/Z]],[výsledný čas],"&lt;"&amp;Tabulka1[[#This Row],[výsledný čas]],[výsledný čas],"&lt;&gt;")+1)</f>
        <v>63</v>
      </c>
      <c r="M43" s="29">
        <f>IF(ISERROR(RANK(Tabulka1[[#This Row],[výsledný čas]],[výsledný čas],1)),"",RANK(Tabulka1[[#This Row],[výsledný čas]],[výsledný čas],1))</f>
        <v>80</v>
      </c>
    </row>
    <row r="44" spans="1:13" hidden="1">
      <c r="A44" s="19">
        <v>43</v>
      </c>
      <c r="B44" s="17" t="s">
        <v>107</v>
      </c>
      <c r="C44" s="17" t="s">
        <v>84</v>
      </c>
      <c r="D44">
        <v>1966</v>
      </c>
      <c r="E44" t="s">
        <v>108</v>
      </c>
      <c r="F44" t="s">
        <v>14</v>
      </c>
      <c r="G44" s="9">
        <f>(Tabulka1[[#This Row],[startovní číslo]]-1)*$T$1</f>
        <v>4.8611111111111103E-3</v>
      </c>
      <c r="H44" s="9">
        <f>VLOOKUP(Tabulka1[[#This Row],[startovní číslo]],Tabulka13[],5,0)+$P$1</f>
        <v>1.6284722222222221E-2</v>
      </c>
      <c r="I44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1.142361111111111E-2</v>
      </c>
      <c r="J44" s="11" t="str">
        <f>IF(Tabulka1[[#This Row],[Pohlaví M/Z]]="Z",VLOOKUP(Tabulka1[[#This Row],[Ročník]],Tabulka3[],2,0),VLOOKUP(Tabulka1[[#This Row],[Ročník]],Tabulka3[],3,0))</f>
        <v>M50</v>
      </c>
      <c r="K44" s="8">
        <f>IF(Tabulka1[[#This Row],[výsledný čas]]="","",COUNTIFS([Kategorie],Tabulka1[[#This Row],[Kategorie]],[výsledný čas],"&lt;"&amp;Tabulka1[[#This Row],[výsledný čas]],[výsledný čas],"&lt;&gt;")+1)</f>
        <v>4</v>
      </c>
      <c r="L44" s="8">
        <f>IF(Tabulka1[[#This Row],[výsledný čas]]="","",COUNTIFS([Pohlaví M/Z],Tabulka1[[#This Row],[Pohlaví M/Z]],[výsledný čas],"&lt;"&amp;Tabulka1[[#This Row],[výsledný čas]],[výsledný čas],"&lt;&gt;")+1)</f>
        <v>26</v>
      </c>
      <c r="M44" s="8">
        <f>IF(ISERROR(RANK(Tabulka1[[#This Row],[výsledný čas]],[výsledný čas],1)),"",RANK(Tabulka1[[#This Row],[výsledný čas]],[výsledný čas],1))</f>
        <v>28</v>
      </c>
    </row>
    <row r="45" spans="1:13" hidden="1">
      <c r="A45" s="8">
        <v>44</v>
      </c>
      <c r="B45" s="31" t="s">
        <v>262</v>
      </c>
      <c r="C45" s="32" t="s">
        <v>32</v>
      </c>
      <c r="D45" s="29">
        <v>1946</v>
      </c>
      <c r="E45" s="8" t="s">
        <v>222</v>
      </c>
      <c r="F45" s="30" t="s">
        <v>14</v>
      </c>
      <c r="G45" s="9">
        <f>(Tabulka1[[#This Row],[startovní číslo]]-1)*$T$1</f>
        <v>4.9768518518518512E-3</v>
      </c>
      <c r="H45" s="9">
        <f>VLOOKUP(Tabulka1[[#This Row],[startovní číslo]],Tabulka13[],5,0)+$P$1</f>
        <v>2.1053240740740744E-2</v>
      </c>
      <c r="I45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1.6076388888888894E-2</v>
      </c>
      <c r="J45" s="30" t="str">
        <f>IF(Tabulka1[[#This Row],[Pohlaví M/Z]]="Z",VLOOKUP(Tabulka1[[#This Row],[Ročník]],Tabulka3[],2,0),VLOOKUP(Tabulka1[[#This Row],[Ročník]],Tabulka3[],3,0))</f>
        <v>M70</v>
      </c>
      <c r="K45" s="29">
        <f>IF(Tabulka1[[#This Row],[výsledný čas]]="","",COUNTIFS([Kategorie],Tabulka1[[#This Row],[Kategorie]],[výsledný čas],"&lt;"&amp;Tabulka1[[#This Row],[výsledný čas]],[výsledný čas],"&lt;&gt;")+1)</f>
        <v>4</v>
      </c>
      <c r="L45" s="29">
        <f>IF(Tabulka1[[#This Row],[výsledný čas]]="","",COUNTIFS([Pohlaví M/Z],Tabulka1[[#This Row],[Pohlaví M/Z]],[výsledný čas],"&lt;"&amp;Tabulka1[[#This Row],[výsledný čas]],[výsledný čas],"&lt;&gt;")+1)</f>
        <v>71</v>
      </c>
      <c r="M45" s="29">
        <f>IF(ISERROR(RANK(Tabulka1[[#This Row],[výsledný čas]],[výsledný čas],1)),"",RANK(Tabulka1[[#This Row],[výsledný čas]],[výsledný čas],1))</f>
        <v>93</v>
      </c>
    </row>
    <row r="46" spans="1:13" hidden="1">
      <c r="A46" s="19">
        <v>45</v>
      </c>
      <c r="B46" s="17" t="s">
        <v>41</v>
      </c>
      <c r="C46" s="17" t="s">
        <v>42</v>
      </c>
      <c r="D46">
        <v>1986</v>
      </c>
      <c r="E46" t="s">
        <v>43</v>
      </c>
      <c r="F46" t="s">
        <v>14</v>
      </c>
      <c r="G46" s="9">
        <f>(Tabulka1[[#This Row],[startovní číslo]]-1)*$T$1</f>
        <v>5.0925925925925921E-3</v>
      </c>
      <c r="H46" s="9">
        <f>VLOOKUP(Tabulka1[[#This Row],[startovní číslo]],Tabulka13[],5,0)+$P$1</f>
        <v>1.6412037037037037E-2</v>
      </c>
      <c r="I46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1.1319444444444444E-2</v>
      </c>
      <c r="J46" s="11" t="str">
        <f>IF(Tabulka1[[#This Row],[Pohlaví M/Z]]="Z",VLOOKUP(Tabulka1[[#This Row],[Ročník]],Tabulka3[],2,0),VLOOKUP(Tabulka1[[#This Row],[Ročník]],Tabulka3[],3,0))</f>
        <v>M20</v>
      </c>
      <c r="K46" s="8">
        <f>IF(Tabulka1[[#This Row],[výsledný čas]]="","",COUNTIFS([Kategorie],Tabulka1[[#This Row],[Kategorie]],[výsledný čas],"&lt;"&amp;Tabulka1[[#This Row],[výsledný čas]],[výsledný čas],"&lt;&gt;")+1)</f>
        <v>5</v>
      </c>
      <c r="L46" s="8">
        <f>IF(Tabulka1[[#This Row],[výsledný čas]]="","",COUNTIFS([Pohlaví M/Z],Tabulka1[[#This Row],[Pohlaví M/Z]],[výsledný čas],"&lt;"&amp;Tabulka1[[#This Row],[výsledný čas]],[výsledný čas],"&lt;&gt;")+1)</f>
        <v>23</v>
      </c>
      <c r="M46" s="8">
        <f>IF(ISERROR(RANK(Tabulka1[[#This Row],[výsledný čas]],[výsledný čas],1)),"",RANK(Tabulka1[[#This Row],[výsledný čas]],[výsledný čas],1))</f>
        <v>25</v>
      </c>
    </row>
    <row r="47" spans="1:13" hidden="1">
      <c r="A47" s="8">
        <v>46</v>
      </c>
      <c r="B47" s="28" t="s">
        <v>263</v>
      </c>
      <c r="C47" s="32" t="s">
        <v>264</v>
      </c>
      <c r="D47" s="29">
        <v>1971</v>
      </c>
      <c r="E47" s="8" t="s">
        <v>126</v>
      </c>
      <c r="F47" s="30" t="s">
        <v>22</v>
      </c>
      <c r="G47" s="9">
        <f>(Tabulka1[[#This Row],[startovní číslo]]-1)*$T$1</f>
        <v>5.208333333333333E-3</v>
      </c>
      <c r="H47" s="9">
        <f>VLOOKUP(Tabulka1[[#This Row],[startovní číslo]],Tabulka13[],5,0)+$P$1</f>
        <v>1.8298611111111113E-2</v>
      </c>
      <c r="I47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1.3090277777777781E-2</v>
      </c>
      <c r="J47" s="30" t="str">
        <f>IF(Tabulka1[[#This Row],[Pohlaví M/Z]]="Z",VLOOKUP(Tabulka1[[#This Row],[Ročník]],Tabulka3[],2,0),VLOOKUP(Tabulka1[[#This Row],[Ročník]],Tabulka3[],3,0))</f>
        <v>Z45</v>
      </c>
      <c r="K47" s="29">
        <f>IF(Tabulka1[[#This Row],[výsledný čas]]="","",COUNTIFS([Kategorie],Tabulka1[[#This Row],[Kategorie]],[výsledný čas],"&lt;"&amp;Tabulka1[[#This Row],[výsledný čas]],[výsledný čas],"&lt;&gt;")+1)</f>
        <v>1</v>
      </c>
      <c r="L47" s="29">
        <f>IF(Tabulka1[[#This Row],[výsledný čas]]="","",COUNTIFS([Pohlaví M/Z],Tabulka1[[#This Row],[Pohlaví M/Z]],[výsledný čas],"&lt;"&amp;Tabulka1[[#This Row],[výsledný čas]],[výsledný čas],"&lt;&gt;")+1)</f>
        <v>8</v>
      </c>
      <c r="M47" s="29">
        <f>IF(ISERROR(RANK(Tabulka1[[#This Row],[výsledný čas]],[výsledný čas],1)),"",RANK(Tabulka1[[#This Row],[výsledný čas]],[výsledný čas],1))</f>
        <v>59</v>
      </c>
    </row>
    <row r="48" spans="1:13">
      <c r="A48" s="8">
        <v>47</v>
      </c>
      <c r="B48" s="31" t="s">
        <v>265</v>
      </c>
      <c r="C48" s="32" t="s">
        <v>266</v>
      </c>
      <c r="D48" s="29">
        <v>1962</v>
      </c>
      <c r="E48" s="8" t="s">
        <v>126</v>
      </c>
      <c r="F48" s="30" t="s">
        <v>14</v>
      </c>
      <c r="G48" s="9">
        <f>(Tabulka1[[#This Row],[startovní číslo]]-1)*$T$1</f>
        <v>5.324074074074074E-3</v>
      </c>
      <c r="H48" s="9">
        <f>VLOOKUP(Tabulka1[[#This Row],[startovní číslo]],Tabulka13[],5,0)+$P$1</f>
        <v>1.8831018518518518E-2</v>
      </c>
      <c r="I48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1.3506944444444443E-2</v>
      </c>
      <c r="J48" s="30" t="str">
        <f>IF(Tabulka1[[#This Row],[Pohlaví M/Z]]="Z",VLOOKUP(Tabulka1[[#This Row],[Ročník]],Tabulka3[],2,0),VLOOKUP(Tabulka1[[#This Row],[Ročník]],Tabulka3[],3,0))</f>
        <v>M60</v>
      </c>
      <c r="K48" s="29">
        <f>IF(Tabulka1[[#This Row],[výsledný čas]]="","",COUNTIFS([Kategorie],Tabulka1[[#This Row],[Kategorie]],[výsledný čas],"&lt;"&amp;Tabulka1[[#This Row],[výsledný čas]],[výsledný čas],"&lt;&gt;")+1)</f>
        <v>6</v>
      </c>
      <c r="L48" s="29">
        <f>IF(Tabulka1[[#This Row],[výsledný čas]]="","",COUNTIFS([Pohlaví M/Z],Tabulka1[[#This Row],[Pohlaví M/Z]],[výsledný čas],"&lt;"&amp;Tabulka1[[#This Row],[výsledný čas]],[výsledný čas],"&lt;&gt;")+1)</f>
        <v>52</v>
      </c>
      <c r="M48" s="29">
        <f>IF(ISERROR(RANK(Tabulka1[[#This Row],[výsledný čas]],[výsledný čas],1)),"",RANK(Tabulka1[[#This Row],[výsledný čas]],[výsledný čas],1))</f>
        <v>60</v>
      </c>
    </row>
    <row r="49" spans="1:13" hidden="1">
      <c r="A49" s="19">
        <v>48</v>
      </c>
      <c r="B49" s="28" t="s">
        <v>145</v>
      </c>
      <c r="C49" s="27" t="s">
        <v>32</v>
      </c>
      <c r="D49" s="29">
        <v>1951</v>
      </c>
      <c r="E49" s="8" t="s">
        <v>122</v>
      </c>
      <c r="F49" s="30" t="s">
        <v>14</v>
      </c>
      <c r="G49" s="9">
        <f>(Tabulka1[[#This Row],[startovní číslo]]-1)*$T$1</f>
        <v>5.439814814814814E-3</v>
      </c>
      <c r="H49" s="9">
        <f>VLOOKUP(Tabulka1[[#This Row],[startovní číslo]],Tabulka13[],5,0)+$P$1</f>
        <v>2.1342592592592594E-2</v>
      </c>
      <c r="I49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1.590277777777778E-2</v>
      </c>
      <c r="J49" s="30" t="str">
        <f>IF(Tabulka1[[#This Row],[Pohlaví M/Z]]="Z",VLOOKUP(Tabulka1[[#This Row],[Ročník]],Tabulka3[],2,0),VLOOKUP(Tabulka1[[#This Row],[Ročník]],Tabulka3[],3,0))</f>
        <v>M70</v>
      </c>
      <c r="K49" s="29">
        <f>IF(Tabulka1[[#This Row],[výsledný čas]]="","",COUNTIFS([Kategorie],Tabulka1[[#This Row],[Kategorie]],[výsledný čas],"&lt;"&amp;Tabulka1[[#This Row],[výsledný čas]],[výsledný čas],"&lt;&gt;")+1)</f>
        <v>3</v>
      </c>
      <c r="L49" s="29">
        <f>IF(Tabulka1[[#This Row],[výsledný čas]]="","",COUNTIFS([Pohlaví M/Z],Tabulka1[[#This Row],[Pohlaví M/Z]],[výsledný čas],"&lt;"&amp;Tabulka1[[#This Row],[výsledný čas]],[výsledný čas],"&lt;&gt;")+1)</f>
        <v>70</v>
      </c>
      <c r="M49" s="29">
        <f>IF(ISERROR(RANK(Tabulka1[[#This Row],[výsledný čas]],[výsledný čas],1)),"",RANK(Tabulka1[[#This Row],[výsledný čas]],[výsledný čas],1))</f>
        <v>92</v>
      </c>
    </row>
    <row r="50" spans="1:13" hidden="1">
      <c r="A50" s="19">
        <v>49</v>
      </c>
      <c r="B50" s="17" t="s">
        <v>47</v>
      </c>
      <c r="C50" s="17" t="s">
        <v>48</v>
      </c>
      <c r="D50">
        <v>1985</v>
      </c>
      <c r="E50" t="s">
        <v>49</v>
      </c>
      <c r="F50" t="s">
        <v>14</v>
      </c>
      <c r="G50" s="9">
        <f>(Tabulka1[[#This Row],[startovní číslo]]-1)*$T$1</f>
        <v>5.5555555555555549E-3</v>
      </c>
      <c r="H50" s="9">
        <f>VLOOKUP(Tabulka1[[#This Row],[startovní číslo]],Tabulka13[],5,0)+$P$1</f>
        <v>1.7349537037037038E-2</v>
      </c>
      <c r="I50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1.1793981481481483E-2</v>
      </c>
      <c r="J50" s="11" t="str">
        <f>IF(Tabulka1[[#This Row],[Pohlaví M/Z]]="Z",VLOOKUP(Tabulka1[[#This Row],[Ročník]],Tabulka3[],2,0),VLOOKUP(Tabulka1[[#This Row],[Ročník]],Tabulka3[],3,0))</f>
        <v>M20</v>
      </c>
      <c r="K50" s="8">
        <f>IF(Tabulka1[[#This Row],[výsledný čas]]="","",COUNTIFS([Kategorie],Tabulka1[[#This Row],[Kategorie]],[výsledný čas],"&lt;"&amp;Tabulka1[[#This Row],[výsledný čas]],[výsledný čas],"&lt;&gt;")+1)</f>
        <v>9</v>
      </c>
      <c r="L50" s="8">
        <f>IF(Tabulka1[[#This Row],[výsledný čas]]="","",COUNTIFS([Pohlaví M/Z],Tabulka1[[#This Row],[Pohlaví M/Z]],[výsledný čas],"&lt;"&amp;Tabulka1[[#This Row],[výsledný čas]],[výsledný čas],"&lt;&gt;")+1)</f>
        <v>35</v>
      </c>
      <c r="M50" s="8">
        <f>IF(ISERROR(RANK(Tabulka1[[#This Row],[výsledný čas]],[výsledný čas],1)),"",RANK(Tabulka1[[#This Row],[výsledný čas]],[výsledný čas],1))</f>
        <v>37</v>
      </c>
    </row>
    <row r="51" spans="1:13" hidden="1">
      <c r="A51" s="8">
        <v>50</v>
      </c>
      <c r="B51" s="31" t="s">
        <v>267</v>
      </c>
      <c r="C51" s="32" t="s">
        <v>60</v>
      </c>
      <c r="D51" s="29">
        <v>1980</v>
      </c>
      <c r="E51" s="8" t="s">
        <v>268</v>
      </c>
      <c r="F51" s="30" t="s">
        <v>14</v>
      </c>
      <c r="G51" s="9">
        <f>(Tabulka1[[#This Row],[startovní číslo]]-1)*$T$1</f>
        <v>5.6712962962962958E-3</v>
      </c>
      <c r="H51" s="9">
        <f>VLOOKUP(Tabulka1[[#This Row],[startovní číslo]],Tabulka13[],5,0)+$P$1</f>
        <v>1.7037037037037038E-2</v>
      </c>
      <c r="I51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1.1365740740740742E-2</v>
      </c>
      <c r="J51" s="30" t="str">
        <f>IF(Tabulka1[[#This Row],[Pohlaví M/Z]]="Z",VLOOKUP(Tabulka1[[#This Row],[Ročník]],Tabulka3[],2,0),VLOOKUP(Tabulka1[[#This Row],[Ročník]],Tabulka3[],3,0))</f>
        <v>M40</v>
      </c>
      <c r="K51" s="29">
        <f>IF(Tabulka1[[#This Row],[výsledný čas]]="","",COUNTIFS([Kategorie],Tabulka1[[#This Row],[Kategorie]],[výsledný čas],"&lt;"&amp;Tabulka1[[#This Row],[výsledný čas]],[výsledný čas],"&lt;&gt;")+1)</f>
        <v>13</v>
      </c>
      <c r="L51" s="29">
        <f>IF(Tabulka1[[#This Row],[výsledný čas]]="","",COUNTIFS([Pohlaví M/Z],Tabulka1[[#This Row],[Pohlaví M/Z]],[výsledný čas],"&lt;"&amp;Tabulka1[[#This Row],[výsledný čas]],[výsledný čas],"&lt;&gt;")+1)</f>
        <v>24</v>
      </c>
      <c r="M51" s="29">
        <f>IF(ISERROR(RANK(Tabulka1[[#This Row],[výsledný čas]],[výsledný čas],1)),"",RANK(Tabulka1[[#This Row],[výsledný čas]],[výsledný čas],1))</f>
        <v>26</v>
      </c>
    </row>
    <row r="52" spans="1:13" hidden="1">
      <c r="A52" s="19">
        <v>51</v>
      </c>
      <c r="B52" s="17" t="s">
        <v>169</v>
      </c>
      <c r="C52" s="17" t="s">
        <v>150</v>
      </c>
      <c r="D52">
        <v>1962</v>
      </c>
      <c r="E52" t="s">
        <v>126</v>
      </c>
      <c r="F52" t="s">
        <v>22</v>
      </c>
      <c r="G52" s="9">
        <f>(Tabulka1[[#This Row],[startovní číslo]]-1)*$T$1</f>
        <v>5.7870370370370367E-3</v>
      </c>
      <c r="H52" s="9">
        <f>VLOOKUP(Tabulka1[[#This Row],[startovní číslo]],Tabulka13[],5,0)+$P$1</f>
        <v>2.0092592592592592E-2</v>
      </c>
      <c r="I52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1.4305555555555556E-2</v>
      </c>
      <c r="J52" s="11" t="str">
        <f>IF(Tabulka1[[#This Row],[Pohlaví M/Z]]="Z",VLOOKUP(Tabulka1[[#This Row],[Ročník]],Tabulka3[],2,0),VLOOKUP(Tabulka1[[#This Row],[Ročník]],Tabulka3[],3,0))</f>
        <v>Z55</v>
      </c>
      <c r="K52" s="8">
        <f>IF(Tabulka1[[#This Row],[výsledný čas]]="","",COUNTIFS([Kategorie],Tabulka1[[#This Row],[Kategorie]],[výsledný čas],"&lt;"&amp;Tabulka1[[#This Row],[výsledný čas]],[výsledný čas],"&lt;&gt;")+1)</f>
        <v>4</v>
      </c>
      <c r="L52" s="8">
        <f>IF(Tabulka1[[#This Row],[výsledný čas]]="","",COUNTIFS([Pohlaví M/Z],Tabulka1[[#This Row],[Pohlaví M/Z]],[výsledný čas],"&lt;"&amp;Tabulka1[[#This Row],[výsledný čas]],[výsledný čas],"&lt;&gt;")+1)</f>
        <v>17</v>
      </c>
      <c r="M52" s="8">
        <f>IF(ISERROR(RANK(Tabulka1[[#This Row],[výsledný čas]],[výsledný čas],1)),"",RANK(Tabulka1[[#This Row],[výsledný čas]],[výsledný čas],1))</f>
        <v>79</v>
      </c>
    </row>
    <row r="53" spans="1:13">
      <c r="A53" s="19">
        <v>52</v>
      </c>
      <c r="B53" s="17" t="s">
        <v>101</v>
      </c>
      <c r="C53" s="17" t="s">
        <v>48</v>
      </c>
      <c r="D53">
        <v>1953</v>
      </c>
      <c r="E53" t="s">
        <v>126</v>
      </c>
      <c r="F53" t="s">
        <v>14</v>
      </c>
      <c r="G53" s="9">
        <f>(Tabulka1[[#This Row],[startovní číslo]]-1)*$T$1</f>
        <v>5.9027777777777776E-3</v>
      </c>
      <c r="H53" s="9">
        <f>VLOOKUP(Tabulka1[[#This Row],[startovní číslo]],Tabulka13[],5,0)+$P$1</f>
        <v>2.013888888888889E-2</v>
      </c>
      <c r="I53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1.4236111111111113E-2</v>
      </c>
      <c r="J53" s="11" t="str">
        <f>IF(Tabulka1[[#This Row],[Pohlaví M/Z]]="Z",VLOOKUP(Tabulka1[[#This Row],[Ročník]],Tabulka3[],2,0),VLOOKUP(Tabulka1[[#This Row],[Ročník]],Tabulka3[],3,0))</f>
        <v>M60</v>
      </c>
      <c r="K53" s="8">
        <f>IF(Tabulka1[[#This Row],[výsledný čas]]="","",COUNTIFS([Kategorie],Tabulka1[[#This Row],[Kategorie]],[výsledný čas],"&lt;"&amp;Tabulka1[[#This Row],[výsledný čas]],[výsledný čas],"&lt;&gt;")+1)</f>
        <v>11</v>
      </c>
      <c r="L53" s="8">
        <f>IF(Tabulka1[[#This Row],[výsledný čas]]="","",COUNTIFS([Pohlaví M/Z],Tabulka1[[#This Row],[Pohlaví M/Z]],[výsledný čas],"&lt;"&amp;Tabulka1[[#This Row],[výsledný čas]],[výsledný čas],"&lt;&gt;")+1)</f>
        <v>61</v>
      </c>
      <c r="M53" s="8">
        <f>IF(ISERROR(RANK(Tabulka1[[#This Row],[výsledný čas]],[výsledný čas],1)),"",RANK(Tabulka1[[#This Row],[výsledný čas]],[výsledný čas],1))</f>
        <v>76</v>
      </c>
    </row>
    <row r="54" spans="1:13">
      <c r="A54" s="8">
        <v>53</v>
      </c>
      <c r="B54" s="31" t="s">
        <v>269</v>
      </c>
      <c r="C54" s="32" t="s">
        <v>140</v>
      </c>
      <c r="D54" s="29">
        <v>1959</v>
      </c>
      <c r="E54" s="8" t="s">
        <v>270</v>
      </c>
      <c r="F54" s="30" t="s">
        <v>14</v>
      </c>
      <c r="G54" s="9">
        <f>(Tabulka1[[#This Row],[startovní číslo]]-1)*$T$1</f>
        <v>6.0185185185185177E-3</v>
      </c>
      <c r="H54" s="9">
        <f>VLOOKUP(Tabulka1[[#This Row],[startovní číslo]],Tabulka13[],5,0)+$P$1</f>
        <v>0.02</v>
      </c>
      <c r="I54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1.3981481481481484E-2</v>
      </c>
      <c r="J54" s="30" t="str">
        <f>IF(Tabulka1[[#This Row],[Pohlaví M/Z]]="Z",VLOOKUP(Tabulka1[[#This Row],[Ročník]],Tabulka3[],2,0),VLOOKUP(Tabulka1[[#This Row],[Ročník]],Tabulka3[],3,0))</f>
        <v>M60</v>
      </c>
      <c r="K54" s="29">
        <f>IF(Tabulka1[[#This Row],[výsledný čas]]="","",COUNTIFS([Kategorie],Tabulka1[[#This Row],[Kategorie]],[výsledný čas],"&lt;"&amp;Tabulka1[[#This Row],[výsledný čas]],[výsledný čas],"&lt;&gt;")+1)</f>
        <v>9</v>
      </c>
      <c r="L54" s="29">
        <f>IF(Tabulka1[[#This Row],[výsledný čas]]="","",COUNTIFS([Pohlaví M/Z],Tabulka1[[#This Row],[Pohlaví M/Z]],[výsledný čas],"&lt;"&amp;Tabulka1[[#This Row],[výsledný čas]],[výsledný čas],"&lt;&gt;")+1)</f>
        <v>57</v>
      </c>
      <c r="M54" s="29">
        <f>IF(ISERROR(RANK(Tabulka1[[#This Row],[výsledný čas]],[výsledný čas],1)),"",RANK(Tabulka1[[#This Row],[výsledný čas]],[výsledný čas],1))</f>
        <v>70</v>
      </c>
    </row>
    <row r="55" spans="1:13" hidden="1">
      <c r="A55" s="8">
        <v>54</v>
      </c>
      <c r="B55" s="31" t="s">
        <v>271</v>
      </c>
      <c r="C55" s="32" t="s">
        <v>272</v>
      </c>
      <c r="D55" s="29">
        <v>1962</v>
      </c>
      <c r="E55" s="8" t="s">
        <v>273</v>
      </c>
      <c r="F55" s="30" t="s">
        <v>22</v>
      </c>
      <c r="G55" s="9">
        <f>(Tabulka1[[#This Row],[startovní číslo]]-1)*$T$1</f>
        <v>6.1342592592592586E-3</v>
      </c>
      <c r="H55" s="9">
        <f>VLOOKUP(Tabulka1[[#This Row],[startovní číslo]],Tabulka13[],5,0)+$P$1</f>
        <v>2.8391203703703707E-2</v>
      </c>
      <c r="I55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2.2256944444444447E-2</v>
      </c>
      <c r="J55" s="30" t="str">
        <f>IF(Tabulka1[[#This Row],[Pohlaví M/Z]]="Z",VLOOKUP(Tabulka1[[#This Row],[Ročník]],Tabulka3[],2,0),VLOOKUP(Tabulka1[[#This Row],[Ročník]],Tabulka3[],3,0))</f>
        <v>Z55</v>
      </c>
      <c r="K55" s="29">
        <f>IF(Tabulka1[[#This Row],[výsledný čas]]="","",COUNTIFS([Kategorie],Tabulka1[[#This Row],[Kategorie]],[výsledný čas],"&lt;"&amp;Tabulka1[[#This Row],[výsledný čas]],[výsledný čas],"&lt;&gt;")+1)</f>
        <v>8</v>
      </c>
      <c r="L55" s="29">
        <f>IF(Tabulka1[[#This Row],[výsledný čas]]="","",COUNTIFS([Pohlaví M/Z],Tabulka1[[#This Row],[Pohlaví M/Z]],[výsledný čas],"&lt;"&amp;Tabulka1[[#This Row],[výsledný čas]],[výsledný čas],"&lt;&gt;")+1)</f>
        <v>31</v>
      </c>
      <c r="M55" s="29">
        <f>IF(ISERROR(RANK(Tabulka1[[#This Row],[výsledný čas]],[výsledný čas],1)),"",RANK(Tabulka1[[#This Row],[výsledný čas]],[výsledný čas],1))</f>
        <v>116</v>
      </c>
    </row>
    <row r="56" spans="1:13" hidden="1">
      <c r="A56" s="17">
        <v>55</v>
      </c>
      <c r="B56" s="17" t="s">
        <v>80</v>
      </c>
      <c r="C56" s="17" t="s">
        <v>81</v>
      </c>
      <c r="D56">
        <v>1964</v>
      </c>
      <c r="E56" t="s">
        <v>82</v>
      </c>
      <c r="F56" t="s">
        <v>14</v>
      </c>
      <c r="G56" s="9">
        <f>(Tabulka1[[#This Row],[startovní číslo]]-1)*$T$1</f>
        <v>6.2499999999999995E-3</v>
      </c>
      <c r="H56" s="9">
        <f>VLOOKUP(Tabulka1[[#This Row],[startovní číslo]],Tabulka13[],5,0)+$P$1</f>
        <v>2.1597222222222223E-2</v>
      </c>
      <c r="I56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1.5347222222222224E-2</v>
      </c>
      <c r="J56" s="11" t="str">
        <f>IF(Tabulka1[[#This Row],[Pohlaví M/Z]]="Z",VLOOKUP(Tabulka1[[#This Row],[Ročník]],Tabulka3[],2,0),VLOOKUP(Tabulka1[[#This Row],[Ročník]],Tabulka3[],3,0))</f>
        <v>M50</v>
      </c>
      <c r="K56" s="8">
        <f>IF(Tabulka1[[#This Row],[výsledný čas]]="","",COUNTIFS([Kategorie],Tabulka1[[#This Row],[Kategorie]],[výsledný čas],"&lt;"&amp;Tabulka1[[#This Row],[výsledný čas]],[výsledný čas],"&lt;&gt;")+1)</f>
        <v>19</v>
      </c>
      <c r="L56" s="8">
        <f>IF(Tabulka1[[#This Row],[výsledný čas]]="","",COUNTIFS([Pohlaví M/Z],Tabulka1[[#This Row],[Pohlaví M/Z]],[výsledný čas],"&lt;"&amp;Tabulka1[[#This Row],[výsledný čas]],[výsledný čas],"&lt;&gt;")+1)</f>
        <v>67</v>
      </c>
      <c r="M56" s="8">
        <f>IF(ISERROR(RANK(Tabulka1[[#This Row],[výsledný čas]],[výsledný čas],1)),"",RANK(Tabulka1[[#This Row],[výsledný čas]],[výsledný čas],1))</f>
        <v>86</v>
      </c>
    </row>
    <row r="57" spans="1:13" hidden="1">
      <c r="A57" s="19">
        <v>56</v>
      </c>
      <c r="B57" s="17" t="s">
        <v>137</v>
      </c>
      <c r="C57" s="17" t="s">
        <v>138</v>
      </c>
      <c r="D57">
        <v>1950</v>
      </c>
      <c r="E57" t="s">
        <v>126</v>
      </c>
      <c r="F57" t="s">
        <v>14</v>
      </c>
      <c r="G57" s="9">
        <f>(Tabulka1[[#This Row],[startovní číslo]]-1)*$T$1</f>
        <v>6.3657407407407404E-3</v>
      </c>
      <c r="H57" s="9">
        <f>VLOOKUP(Tabulka1[[#This Row],[startovní číslo]],Tabulka13[],5,0)+$P$1</f>
        <v>2.4537037037037038E-2</v>
      </c>
      <c r="I57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1.8171296296296297E-2</v>
      </c>
      <c r="J57" s="11" t="str">
        <f>IF(Tabulka1[[#This Row],[Pohlaví M/Z]]="Z",VLOOKUP(Tabulka1[[#This Row],[Ročník]],Tabulka3[],2,0),VLOOKUP(Tabulka1[[#This Row],[Ročník]],Tabulka3[],3,0))</f>
        <v>M70</v>
      </c>
      <c r="K57" s="8">
        <f>IF(Tabulka1[[#This Row],[výsledný čas]]="","",COUNTIFS([Kategorie],Tabulka1[[#This Row],[Kategorie]],[výsledný čas],"&lt;"&amp;Tabulka1[[#This Row],[výsledný čas]],[výsledný čas],"&lt;&gt;")+1)</f>
        <v>8</v>
      </c>
      <c r="L57" s="8">
        <f>IF(Tabulka1[[#This Row],[výsledný čas]]="","",COUNTIFS([Pohlaví M/Z],Tabulka1[[#This Row],[Pohlaví M/Z]],[výsledný čas],"&lt;"&amp;Tabulka1[[#This Row],[výsledný čas]],[výsledný čas],"&lt;&gt;")+1)</f>
        <v>80</v>
      </c>
      <c r="M57" s="8">
        <f>IF(ISERROR(RANK(Tabulka1[[#This Row],[výsledný čas]],[výsledný čas],1)),"",RANK(Tabulka1[[#This Row],[výsledný čas]],[výsledný čas],1))</f>
        <v>108</v>
      </c>
    </row>
    <row r="58" spans="1:13" hidden="1">
      <c r="A58" s="19">
        <v>57</v>
      </c>
      <c r="B58" s="17" t="s">
        <v>155</v>
      </c>
      <c r="C58" s="17" t="s">
        <v>156</v>
      </c>
      <c r="D58">
        <v>1982</v>
      </c>
      <c r="E58" t="s">
        <v>157</v>
      </c>
      <c r="F58" t="s">
        <v>22</v>
      </c>
      <c r="G58" s="9">
        <f>(Tabulka1[[#This Row],[startovní číslo]]-1)*$T$1</f>
        <v>6.4814814814814813E-3</v>
      </c>
      <c r="H58" s="9">
        <f>VLOOKUP(Tabulka1[[#This Row],[startovní číslo]],Tabulka13[],5,0)+$P$1</f>
        <v>1.5925925925925927E-2</v>
      </c>
      <c r="I58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9.4444444444444463E-3</v>
      </c>
      <c r="J58" s="11" t="str">
        <f>IF(Tabulka1[[#This Row],[Pohlaví M/Z]]="Z",VLOOKUP(Tabulka1[[#This Row],[Ročník]],Tabulka3[],2,0),VLOOKUP(Tabulka1[[#This Row],[Ročník]],Tabulka3[],3,0))</f>
        <v>Z35</v>
      </c>
      <c r="K58" s="8">
        <f>IF(Tabulka1[[#This Row],[výsledný čas]]="","",COUNTIFS([Kategorie],Tabulka1[[#This Row],[Kategorie]],[výsledný čas],"&lt;"&amp;Tabulka1[[#This Row],[výsledný čas]],[výsledný čas],"&lt;&gt;")+1)</f>
        <v>1</v>
      </c>
      <c r="L58" s="8">
        <f>IF(Tabulka1[[#This Row],[výsledný čas]]="","",COUNTIFS([Pohlaví M/Z],Tabulka1[[#This Row],[Pohlaví M/Z]],[výsledný čas],"&lt;"&amp;Tabulka1[[#This Row],[výsledný čas]],[výsledný čas],"&lt;&gt;")+1)</f>
        <v>1</v>
      </c>
      <c r="M58" s="8">
        <f>IF(ISERROR(RANK(Tabulka1[[#This Row],[výsledný čas]],[výsledný čas],1)),"",RANK(Tabulka1[[#This Row],[výsledný čas]],[výsledný čas],1))</f>
        <v>3</v>
      </c>
    </row>
    <row r="59" spans="1:13" hidden="1">
      <c r="A59" s="19">
        <v>58</v>
      </c>
      <c r="B59" s="17" t="s">
        <v>64</v>
      </c>
      <c r="C59" s="17" t="s">
        <v>65</v>
      </c>
      <c r="D59">
        <v>1977</v>
      </c>
      <c r="E59" t="s">
        <v>66</v>
      </c>
      <c r="F59" t="s">
        <v>14</v>
      </c>
      <c r="G59" s="9">
        <f>(Tabulka1[[#This Row],[startovní číslo]]-1)*$T$1</f>
        <v>6.5972222222222213E-3</v>
      </c>
      <c r="H59" s="9">
        <f>VLOOKUP(Tabulka1[[#This Row],[startovní číslo]],Tabulka13[],5,0)+$P$1</f>
        <v>1.6458333333333332E-2</v>
      </c>
      <c r="I59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9.8611111111111104E-3</v>
      </c>
      <c r="J59" s="11" t="str">
        <f>IF(Tabulka1[[#This Row],[Pohlaví M/Z]]="Z",VLOOKUP(Tabulka1[[#This Row],[Ročník]],Tabulka3[],2,0),VLOOKUP(Tabulka1[[#This Row],[Ročník]],Tabulka3[],3,0))</f>
        <v>M40</v>
      </c>
      <c r="K59" s="8">
        <f>IF(Tabulka1[[#This Row],[výsledný čas]]="","",COUNTIFS([Kategorie],Tabulka1[[#This Row],[Kategorie]],[výsledný čas],"&lt;"&amp;Tabulka1[[#This Row],[výsledný čas]],[výsledný čas],"&lt;&gt;")+1)</f>
        <v>4</v>
      </c>
      <c r="L59" s="8">
        <f>IF(Tabulka1[[#This Row],[výsledný čas]]="","",COUNTIFS([Pohlaví M/Z],Tabulka1[[#This Row],[Pohlaví M/Z]],[výsledný čas],"&lt;"&amp;Tabulka1[[#This Row],[výsledný čas]],[výsledný čas],"&lt;&gt;")+1)</f>
        <v>5</v>
      </c>
      <c r="M59" s="8">
        <f>IF(ISERROR(RANK(Tabulka1[[#This Row],[výsledný čas]],[výsledný čas],1)),"",RANK(Tabulka1[[#This Row],[výsledný čas]],[výsledný čas],1))</f>
        <v>6</v>
      </c>
    </row>
    <row r="60" spans="1:13" hidden="1">
      <c r="A60" s="19">
        <v>59</v>
      </c>
      <c r="B60" s="17" t="s">
        <v>56</v>
      </c>
      <c r="C60" s="17" t="s">
        <v>57</v>
      </c>
      <c r="D60">
        <v>1979</v>
      </c>
      <c r="E60" t="s">
        <v>58</v>
      </c>
      <c r="F60" t="s">
        <v>14</v>
      </c>
      <c r="G60" s="9">
        <f>(Tabulka1[[#This Row],[startovní číslo]]-1)*$T$1</f>
        <v>6.7129629629629622E-3</v>
      </c>
      <c r="H60" s="9">
        <f>VLOOKUP(Tabulka1[[#This Row],[startovní číslo]],Tabulka13[],5,0)+$P$1</f>
        <v>1.6736111111111111E-2</v>
      </c>
      <c r="I60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1.0023148148148149E-2</v>
      </c>
      <c r="J60" s="11" t="str">
        <f>IF(Tabulka1[[#This Row],[Pohlaví M/Z]]="Z",VLOOKUP(Tabulka1[[#This Row],[Ročník]],Tabulka3[],2,0),VLOOKUP(Tabulka1[[#This Row],[Ročník]],Tabulka3[],3,0))</f>
        <v>M40</v>
      </c>
      <c r="K60" s="8">
        <f>IF(Tabulka1[[#This Row],[výsledný čas]]="","",COUNTIFS([Kategorie],Tabulka1[[#This Row],[Kategorie]],[výsledný čas],"&lt;"&amp;Tabulka1[[#This Row],[výsledný čas]],[výsledný čas],"&lt;&gt;")+1)</f>
        <v>6</v>
      </c>
      <c r="L60" s="8">
        <f>IF(Tabulka1[[#This Row],[výsledný čas]]="","",COUNTIFS([Pohlaví M/Z],Tabulka1[[#This Row],[Pohlaví M/Z]],[výsledný čas],"&lt;"&amp;Tabulka1[[#This Row],[výsledný čas]],[výsledný čas],"&lt;&gt;")+1)</f>
        <v>8</v>
      </c>
      <c r="M60" s="8">
        <f>IF(ISERROR(RANK(Tabulka1[[#This Row],[výsledný čas]],[výsledný čas],1)),"",RANK(Tabulka1[[#This Row],[výsledný čas]],[výsledný čas],1))</f>
        <v>9</v>
      </c>
    </row>
    <row r="61" spans="1:13" hidden="1">
      <c r="A61" s="19">
        <v>60</v>
      </c>
      <c r="B61" s="17" t="s">
        <v>28</v>
      </c>
      <c r="C61" s="17" t="s">
        <v>29</v>
      </c>
      <c r="D61">
        <v>2003</v>
      </c>
      <c r="E61" t="s">
        <v>30</v>
      </c>
      <c r="F61" t="s">
        <v>14</v>
      </c>
      <c r="G61" s="9">
        <f>(Tabulka1[[#This Row],[startovní číslo]]-1)*$T$1</f>
        <v>6.8287037037037032E-3</v>
      </c>
      <c r="H61" s="9">
        <f>VLOOKUP(Tabulka1[[#This Row],[startovní číslo]],Tabulka13[],5,0)+$P$1</f>
        <v>1.6689814814814817E-2</v>
      </c>
      <c r="I61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9.8611111111111139E-3</v>
      </c>
      <c r="J61" s="11" t="str">
        <f>IF(Tabulka1[[#This Row],[Pohlaví M/Z]]="Z",VLOOKUP(Tabulka1[[#This Row],[Ročník]],Tabulka3[],2,0),VLOOKUP(Tabulka1[[#This Row],[Ročník]],Tabulka3[],3,0))</f>
        <v>Jri</v>
      </c>
      <c r="K61" s="8">
        <f>IF(Tabulka1[[#This Row],[výsledný čas]]="","",COUNTIFS([Kategorie],Tabulka1[[#This Row],[Kategorie]],[výsledný čas],"&lt;"&amp;Tabulka1[[#This Row],[výsledný čas]],[výsledný čas],"&lt;&gt;")+1)</f>
        <v>1</v>
      </c>
      <c r="L61" s="8">
        <f>IF(Tabulka1[[#This Row],[výsledný čas]]="","",COUNTIFS([Pohlaví M/Z],Tabulka1[[#This Row],[Pohlaví M/Z]],[výsledný čas],"&lt;"&amp;Tabulka1[[#This Row],[výsledný čas]],[výsledný čas],"&lt;&gt;")+1)</f>
        <v>5</v>
      </c>
      <c r="M61" s="8">
        <f>IF(ISERROR(RANK(Tabulka1[[#This Row],[výsledný čas]],[výsledný čas],1)),"",RANK(Tabulka1[[#This Row],[výsledný čas]],[výsledný čas],1))</f>
        <v>7</v>
      </c>
    </row>
    <row r="62" spans="1:13" hidden="1">
      <c r="A62" s="19">
        <v>61</v>
      </c>
      <c r="B62" s="17" t="s">
        <v>164</v>
      </c>
      <c r="C62" s="17" t="s">
        <v>156</v>
      </c>
      <c r="D62">
        <v>1970</v>
      </c>
      <c r="E62" t="s">
        <v>109</v>
      </c>
      <c r="F62" t="s">
        <v>22</v>
      </c>
      <c r="G62" s="9">
        <f>(Tabulka1[[#This Row],[startovní číslo]]-1)*$T$1</f>
        <v>6.9444444444444441E-3</v>
      </c>
      <c r="H62" s="9">
        <f>VLOOKUP(Tabulka1[[#This Row],[startovní číslo]],Tabulka13[],5,0)+$P$1</f>
        <v>2.0625000000000001E-2</v>
      </c>
      <c r="I62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1.3680555555555557E-2</v>
      </c>
      <c r="J62" s="11" t="str">
        <f>IF(Tabulka1[[#This Row],[Pohlaví M/Z]]="Z",VLOOKUP(Tabulka1[[#This Row],[Ročník]],Tabulka3[],2,0),VLOOKUP(Tabulka1[[#This Row],[Ročník]],Tabulka3[],3,0))</f>
        <v>Z45</v>
      </c>
      <c r="K62" s="8">
        <f>IF(Tabulka1[[#This Row],[výsledný čas]]="","",COUNTIFS([Kategorie],Tabulka1[[#This Row],[Kategorie]],[výsledný čas],"&lt;"&amp;Tabulka1[[#This Row],[výsledný čas]],[výsledný čas],"&lt;&gt;")+1)</f>
        <v>2</v>
      </c>
      <c r="L62" s="8">
        <f>IF(Tabulka1[[#This Row],[výsledný čas]]="","",COUNTIFS([Pohlaví M/Z],Tabulka1[[#This Row],[Pohlaví M/Z]],[výsledný čas],"&lt;"&amp;Tabulka1[[#This Row],[výsledný čas]],[výsledný čas],"&lt;&gt;")+1)</f>
        <v>9</v>
      </c>
      <c r="M62" s="8">
        <f>IF(ISERROR(RANK(Tabulka1[[#This Row],[výsledný čas]],[výsledný čas],1)),"",RANK(Tabulka1[[#This Row],[výsledný čas]],[výsledný čas],1))</f>
        <v>61</v>
      </c>
    </row>
    <row r="63" spans="1:13" hidden="1">
      <c r="A63" s="19">
        <v>62</v>
      </c>
      <c r="B63" s="17" t="s">
        <v>28</v>
      </c>
      <c r="C63" s="17" t="s">
        <v>29</v>
      </c>
      <c r="D63">
        <v>1968</v>
      </c>
      <c r="E63" t="s">
        <v>109</v>
      </c>
      <c r="F63" t="s">
        <v>14</v>
      </c>
      <c r="G63" s="9">
        <f>(Tabulka1[[#This Row],[startovní číslo]]-1)*$T$1</f>
        <v>7.060185185185185E-3</v>
      </c>
      <c r="H63" s="9">
        <f>VLOOKUP(Tabulka1[[#This Row],[startovní číslo]],Tabulka13[],5,0)+$P$1</f>
        <v>2.2187499999999999E-2</v>
      </c>
      <c r="I63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1.5127314814814814E-2</v>
      </c>
      <c r="J63" s="11" t="str">
        <f>IF(Tabulka1[[#This Row],[Pohlaví M/Z]]="Z",VLOOKUP(Tabulka1[[#This Row],[Ročník]],Tabulka3[],2,0),VLOOKUP(Tabulka1[[#This Row],[Ročník]],Tabulka3[],3,0))</f>
        <v>M50</v>
      </c>
      <c r="K63" s="8">
        <f>IF(Tabulka1[[#This Row],[výsledný čas]]="","",COUNTIFS([Kategorie],Tabulka1[[#This Row],[Kategorie]],[výsledný čas],"&lt;"&amp;Tabulka1[[#This Row],[výsledný čas]],[výsledný čas],"&lt;&gt;")+1)</f>
        <v>18</v>
      </c>
      <c r="L63" s="8">
        <f>IF(Tabulka1[[#This Row],[výsledný čas]]="","",COUNTIFS([Pohlaví M/Z],Tabulka1[[#This Row],[Pohlaví M/Z]],[výsledný čas],"&lt;"&amp;Tabulka1[[#This Row],[výsledný čas]],[výsledný čas],"&lt;&gt;")+1)</f>
        <v>66</v>
      </c>
      <c r="M63" s="8">
        <f>IF(ISERROR(RANK(Tabulka1[[#This Row],[výsledný čas]],[výsledný čas],1)),"",RANK(Tabulka1[[#This Row],[výsledný čas]],[výsledný čas],1))</f>
        <v>85</v>
      </c>
    </row>
    <row r="64" spans="1:13" hidden="1">
      <c r="A64" s="19">
        <v>63</v>
      </c>
      <c r="B64" s="17" t="s">
        <v>232</v>
      </c>
      <c r="C64" s="17" t="s">
        <v>84</v>
      </c>
      <c r="D64">
        <v>1978</v>
      </c>
      <c r="E64" t="s">
        <v>223</v>
      </c>
      <c r="F64" t="s">
        <v>14</v>
      </c>
      <c r="G64" s="9">
        <f>(Tabulka1[[#This Row],[startovní číslo]]-1)*$T$1</f>
        <v>7.175925925925925E-3</v>
      </c>
      <c r="H64" s="9">
        <f>VLOOKUP(Tabulka1[[#This Row],[startovní číslo]],Tabulka13[],5,0)+$P$1</f>
        <v>2.1087962962962961E-2</v>
      </c>
      <c r="I64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1.3912037037037035E-2</v>
      </c>
      <c r="J64" s="11" t="str">
        <f>IF(Tabulka1[[#This Row],[Pohlaví M/Z]]="Z",VLOOKUP(Tabulka1[[#This Row],[Ročník]],Tabulka3[],2,0),VLOOKUP(Tabulka1[[#This Row],[Ročník]],Tabulka3[],3,0))</f>
        <v>M40</v>
      </c>
      <c r="K64" s="8">
        <f>IF(Tabulka1[[#This Row],[výsledný čas]]="","",COUNTIFS([Kategorie],Tabulka1[[#This Row],[Kategorie]],[výsledný čas],"&lt;"&amp;Tabulka1[[#This Row],[výsledný čas]],[výsledný čas],"&lt;&gt;")+1)</f>
        <v>22</v>
      </c>
      <c r="L64" s="8">
        <f>IF(Tabulka1[[#This Row],[výsledný čas]]="","",COUNTIFS([Pohlaví M/Z],Tabulka1[[#This Row],[Pohlaví M/Z]],[výsledný čas],"&lt;"&amp;Tabulka1[[#This Row],[výsledný čas]],[výsledný čas],"&lt;&gt;")+1)</f>
        <v>56</v>
      </c>
      <c r="M64" s="8">
        <f>IF(ISERROR(RANK(Tabulka1[[#This Row],[výsledný čas]],[výsledný čas],1)),"",RANK(Tabulka1[[#This Row],[výsledný čas]],[výsledný čas],1))</f>
        <v>68</v>
      </c>
    </row>
    <row r="65" spans="1:13" hidden="1">
      <c r="A65" s="19">
        <v>64</v>
      </c>
      <c r="B65" s="17" t="s">
        <v>19</v>
      </c>
      <c r="C65" s="17" t="s">
        <v>154</v>
      </c>
      <c r="D65">
        <v>1981</v>
      </c>
      <c r="E65" t="s">
        <v>21</v>
      </c>
      <c r="F65" t="s">
        <v>22</v>
      </c>
      <c r="G65" s="9">
        <f>(Tabulka1[[#This Row],[startovní číslo]]-1)*$T$1</f>
        <v>7.2916666666666659E-3</v>
      </c>
      <c r="H65" s="9">
        <f>VLOOKUP(Tabulka1[[#This Row],[startovní číslo]],Tabulka13[],5,0)+$P$1</f>
        <v>2.1238425925925924E-2</v>
      </c>
      <c r="I65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1.3946759259259259E-2</v>
      </c>
      <c r="J65" s="11" t="str">
        <f>IF(Tabulka1[[#This Row],[Pohlaví M/Z]]="Z",VLOOKUP(Tabulka1[[#This Row],[Ročník]],Tabulka3[],2,0),VLOOKUP(Tabulka1[[#This Row],[Ročník]],Tabulka3[],3,0))</f>
        <v>Z35</v>
      </c>
      <c r="K65" s="8">
        <f>IF(Tabulka1[[#This Row],[výsledný čas]]="","",COUNTIFS([Kategorie],Tabulka1[[#This Row],[Kategorie]],[výsledný čas],"&lt;"&amp;Tabulka1[[#This Row],[výsledný čas]],[výsledný čas],"&lt;&gt;")+1)</f>
        <v>3</v>
      </c>
      <c r="L65" s="8">
        <f>IF(Tabulka1[[#This Row],[výsledný čas]]="","",COUNTIFS([Pohlaví M/Z],Tabulka1[[#This Row],[Pohlaví M/Z]],[výsledný čas],"&lt;"&amp;Tabulka1[[#This Row],[výsledný čas]],[výsledný čas],"&lt;&gt;")+1)</f>
        <v>13</v>
      </c>
      <c r="M65" s="8">
        <f>IF(ISERROR(RANK(Tabulka1[[#This Row],[výsledný čas]],[výsledný čas],1)),"",RANK(Tabulka1[[#This Row],[výsledný čas]],[výsledný čas],1))</f>
        <v>69</v>
      </c>
    </row>
    <row r="66" spans="1:13" hidden="1">
      <c r="A66" s="19">
        <v>65</v>
      </c>
      <c r="B66" s="17" t="s">
        <v>19</v>
      </c>
      <c r="C66" s="17" t="s">
        <v>20</v>
      </c>
      <c r="D66">
        <v>2014</v>
      </c>
      <c r="E66" t="s">
        <v>21</v>
      </c>
      <c r="F66" t="s">
        <v>22</v>
      </c>
      <c r="G66" s="9">
        <f>(Tabulka1[[#This Row],[startovní číslo]]-1)*$T$1</f>
        <v>7.4074074074074068E-3</v>
      </c>
      <c r="H66" s="9">
        <f>VLOOKUP(Tabulka1[[#This Row],[startovní číslo]],Tabulka13[],5,0)+$P$1</f>
        <v>2.3009259259259257E-2</v>
      </c>
      <c r="I66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1.5601851851851849E-2</v>
      </c>
      <c r="J66" s="11" t="str">
        <f>IF(Tabulka1[[#This Row],[Pohlaví M/Z]]="Z",VLOOKUP(Tabulka1[[#This Row],[Ročník]],Tabulka3[],2,0),VLOOKUP(Tabulka1[[#This Row],[Ročník]],Tabulka3[],3,0))</f>
        <v>Jky</v>
      </c>
      <c r="K66" s="8">
        <f>IF(Tabulka1[[#This Row],[výsledný čas]]="","",COUNTIFS([Kategorie],Tabulka1[[#This Row],[Kategorie]],[výsledný čas],"&lt;"&amp;Tabulka1[[#This Row],[výsledný čas]],[výsledný čas],"&lt;&gt;")+1)</f>
        <v>2</v>
      </c>
      <c r="L66" s="8">
        <f>IF(Tabulka1[[#This Row],[výsledný čas]]="","",COUNTIFS([Pohlaví M/Z],Tabulka1[[#This Row],[Pohlaví M/Z]],[výsledný čas],"&lt;"&amp;Tabulka1[[#This Row],[výsledný čas]],[výsledný čas],"&lt;&gt;")+1)</f>
        <v>20</v>
      </c>
      <c r="M66" s="8">
        <f>IF(ISERROR(RANK(Tabulka1[[#This Row],[výsledný čas]],[výsledný čas],1)),"",RANK(Tabulka1[[#This Row],[výsledný čas]],[výsledný čas],1))</f>
        <v>88</v>
      </c>
    </row>
    <row r="67" spans="1:13" hidden="1">
      <c r="A67" s="19">
        <v>66</v>
      </c>
      <c r="B67" s="17" t="s">
        <v>23</v>
      </c>
      <c r="C67" s="17" t="s">
        <v>24</v>
      </c>
      <c r="D67">
        <v>2012</v>
      </c>
      <c r="E67" t="s">
        <v>21</v>
      </c>
      <c r="F67" t="s">
        <v>14</v>
      </c>
      <c r="G67" s="9">
        <f>(Tabulka1[[#This Row],[startovní číslo]]-1)*$T$1</f>
        <v>7.5231481481481477E-3</v>
      </c>
      <c r="H67" s="9">
        <f>VLOOKUP(Tabulka1[[#This Row],[startovní číslo]],Tabulka13[],5,0)+$P$1</f>
        <v>2.2905092592592591E-2</v>
      </c>
      <c r="I67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1.5381944444444445E-2</v>
      </c>
      <c r="J67" s="11" t="str">
        <f>IF(Tabulka1[[#This Row],[Pohlaví M/Z]]="Z",VLOOKUP(Tabulka1[[#This Row],[Ročník]],Tabulka3[],2,0),VLOOKUP(Tabulka1[[#This Row],[Ročník]],Tabulka3[],3,0))</f>
        <v>Jri</v>
      </c>
      <c r="K67" s="8">
        <f>IF(Tabulka1[[#This Row],[výsledný čas]]="","",COUNTIFS([Kategorie],Tabulka1[[#This Row],[Kategorie]],[výsledný čas],"&lt;"&amp;Tabulka1[[#This Row],[výsledný čas]],[výsledný čas],"&lt;&gt;")+1)</f>
        <v>3</v>
      </c>
      <c r="L67" s="8">
        <f>IF(Tabulka1[[#This Row],[výsledný čas]]="","",COUNTIFS([Pohlaví M/Z],Tabulka1[[#This Row],[Pohlaví M/Z]],[výsledný čas],"&lt;"&amp;Tabulka1[[#This Row],[výsledný čas]],[výsledný čas],"&lt;&gt;")+1)</f>
        <v>68</v>
      </c>
      <c r="M67" s="8">
        <f>IF(ISERROR(RANK(Tabulka1[[#This Row],[výsledný čas]],[výsledný čas],1)),"",RANK(Tabulka1[[#This Row],[výsledný čas]],[výsledný čas],1))</f>
        <v>87</v>
      </c>
    </row>
    <row r="68" spans="1:13">
      <c r="A68" s="19">
        <v>67</v>
      </c>
      <c r="B68" s="28" t="s">
        <v>128</v>
      </c>
      <c r="C68" s="27" t="s">
        <v>99</v>
      </c>
      <c r="D68" s="29">
        <v>1958</v>
      </c>
      <c r="E68" s="8" t="s">
        <v>129</v>
      </c>
      <c r="F68" s="30" t="s">
        <v>14</v>
      </c>
      <c r="G68" s="9">
        <f>(Tabulka1[[#This Row],[startovní číslo]]-1)*$T$1</f>
        <v>7.6388888888888886E-3</v>
      </c>
      <c r="H68" s="9">
        <f>VLOOKUP(Tabulka1[[#This Row],[startovní číslo]],Tabulka13[],5,0)+$P$1</f>
        <v>1.8668981481481481E-2</v>
      </c>
      <c r="I68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1.1030092592592591E-2</v>
      </c>
      <c r="J68" s="30" t="str">
        <f>IF(Tabulka1[[#This Row],[Pohlaví M/Z]]="Z",VLOOKUP(Tabulka1[[#This Row],[Ročník]],Tabulka3[],2,0),VLOOKUP(Tabulka1[[#This Row],[Ročník]],Tabulka3[],3,0))</f>
        <v>M60</v>
      </c>
      <c r="K68" s="29">
        <f>IF(Tabulka1[[#This Row],[výsledný čas]]="","",COUNTIFS([Kategorie],Tabulka1[[#This Row],[Kategorie]],[výsledný čas],"&lt;"&amp;Tabulka1[[#This Row],[výsledný čas]],[výsledný čas],"&lt;&gt;")+1)</f>
        <v>2</v>
      </c>
      <c r="L68" s="29">
        <f>IF(Tabulka1[[#This Row],[výsledný čas]]="","",COUNTIFS([Pohlaví M/Z],Tabulka1[[#This Row],[Pohlaví M/Z]],[výsledný čas],"&lt;"&amp;Tabulka1[[#This Row],[výsledný čas]],[výsledný čas],"&lt;&gt;")+1)</f>
        <v>19</v>
      </c>
      <c r="M68" s="29">
        <f>IF(ISERROR(RANK(Tabulka1[[#This Row],[výsledný čas]],[výsledný čas],1)),"",RANK(Tabulka1[[#This Row],[výsledný čas]],[výsledný čas],1))</f>
        <v>20</v>
      </c>
    </row>
    <row r="69" spans="1:13" hidden="1">
      <c r="A69" s="19">
        <v>68</v>
      </c>
      <c r="B69" s="28" t="s">
        <v>113</v>
      </c>
      <c r="C69" s="27" t="s">
        <v>102</v>
      </c>
      <c r="D69" s="29">
        <v>1963</v>
      </c>
      <c r="E69" s="8" t="s">
        <v>40</v>
      </c>
      <c r="F69" s="30" t="s">
        <v>14</v>
      </c>
      <c r="G69" s="9">
        <f>(Tabulka1[[#This Row],[startovní číslo]]-1)*$T$1</f>
        <v>7.7546296296296287E-3</v>
      </c>
      <c r="H69" s="9">
        <f>VLOOKUP(Tabulka1[[#This Row],[startovní číslo]],Tabulka13[],5,0)+$P$1</f>
        <v>1.9710648148148147E-2</v>
      </c>
      <c r="I69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1.1956018518518519E-2</v>
      </c>
      <c r="J69" s="30" t="str">
        <f>IF(Tabulka1[[#This Row],[Pohlaví M/Z]]="Z",VLOOKUP(Tabulka1[[#This Row],[Ročník]],Tabulka3[],2,0),VLOOKUP(Tabulka1[[#This Row],[Ročník]],Tabulka3[],3,0))</f>
        <v>M50</v>
      </c>
      <c r="K69" s="29">
        <f>IF(Tabulka1[[#This Row],[výsledný čas]]="","",COUNTIFS([Kategorie],Tabulka1[[#This Row],[Kategorie]],[výsledný čas],"&lt;"&amp;Tabulka1[[#This Row],[výsledný čas]],[výsledný čas],"&lt;&gt;")+1)</f>
        <v>9</v>
      </c>
      <c r="L69" s="29">
        <f>IF(Tabulka1[[#This Row],[výsledný čas]]="","",COUNTIFS([Pohlaví M/Z],Tabulka1[[#This Row],[Pohlaví M/Z]],[výsledný čas],"&lt;"&amp;Tabulka1[[#This Row],[výsledný čas]],[výsledný čas],"&lt;&gt;")+1)</f>
        <v>40</v>
      </c>
      <c r="M69" s="29">
        <f>IF(ISERROR(RANK(Tabulka1[[#This Row],[výsledný čas]],[výsledný čas],1)),"",RANK(Tabulka1[[#This Row],[výsledný čas]],[výsledný čas],1))</f>
        <v>43</v>
      </c>
    </row>
    <row r="70" spans="1:13" hidden="1">
      <c r="A70" s="8">
        <v>69</v>
      </c>
      <c r="B70" s="31" t="s">
        <v>274</v>
      </c>
      <c r="C70" s="32" t="s">
        <v>57</v>
      </c>
      <c r="D70" s="29">
        <v>1978</v>
      </c>
      <c r="E70" s="8" t="s">
        <v>275</v>
      </c>
      <c r="F70" s="30" t="s">
        <v>14</v>
      </c>
      <c r="G70" s="9">
        <f>(Tabulka1[[#This Row],[startovní číslo]]-1)*$T$1</f>
        <v>7.8703703703703696E-3</v>
      </c>
      <c r="H70" s="9">
        <f>VLOOKUP(Tabulka1[[#This Row],[startovní číslo]],Tabulka13[],5,0)+$P$1</f>
        <v>1.9386574074074073E-2</v>
      </c>
      <c r="I70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1.1516203703703704E-2</v>
      </c>
      <c r="J70" s="30" t="str">
        <f>IF(Tabulka1[[#This Row],[Pohlaví M/Z]]="Z",VLOOKUP(Tabulka1[[#This Row],[Ročník]],Tabulka3[],2,0),VLOOKUP(Tabulka1[[#This Row],[Ročník]],Tabulka3[],3,0))</f>
        <v>M40</v>
      </c>
      <c r="K70" s="29">
        <f>IF(Tabulka1[[#This Row],[výsledný čas]]="","",COUNTIFS([Kategorie],Tabulka1[[#This Row],[Kategorie]],[výsledný čas],"&lt;"&amp;Tabulka1[[#This Row],[výsledný čas]],[výsledný čas],"&lt;&gt;")+1)</f>
        <v>14</v>
      </c>
      <c r="L70" s="29">
        <f>IF(Tabulka1[[#This Row],[výsledný čas]]="","",COUNTIFS([Pohlaví M/Z],Tabulka1[[#This Row],[Pohlaví M/Z]],[výsledný čas],"&lt;"&amp;Tabulka1[[#This Row],[výsledný čas]],[výsledný čas],"&lt;&gt;")+1)</f>
        <v>28</v>
      </c>
      <c r="M70" s="29">
        <f>IF(ISERROR(RANK(Tabulka1[[#This Row],[výsledný čas]],[výsledný čas],1)),"",RANK(Tabulka1[[#This Row],[výsledný čas]],[výsledný čas],1))</f>
        <v>30</v>
      </c>
    </row>
    <row r="71" spans="1:13" hidden="1">
      <c r="A71" s="19">
        <v>70</v>
      </c>
      <c r="B71" s="17" t="s">
        <v>86</v>
      </c>
      <c r="C71" s="17" t="s">
        <v>13</v>
      </c>
      <c r="D71">
        <v>1964</v>
      </c>
      <c r="E71" t="s">
        <v>87</v>
      </c>
      <c r="F71" t="s">
        <v>14</v>
      </c>
      <c r="G71" s="9">
        <f>(Tabulka1[[#This Row],[startovní číslo]]-1)*$T$1</f>
        <v>7.9861111111111105E-3</v>
      </c>
      <c r="H71" s="9">
        <f>VLOOKUP(Tabulka1[[#This Row],[startovní číslo]],Tabulka13[],5,0)+$P$1</f>
        <v>1.9131944444444444E-2</v>
      </c>
      <c r="I71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1.1145833333333334E-2</v>
      </c>
      <c r="J71" s="11" t="str">
        <f>IF(Tabulka1[[#This Row],[Pohlaví M/Z]]="Z",VLOOKUP(Tabulka1[[#This Row],[Ročník]],Tabulka3[],2,0),VLOOKUP(Tabulka1[[#This Row],[Ročník]],Tabulka3[],3,0))</f>
        <v>M50</v>
      </c>
      <c r="K71" s="8">
        <f>IF(Tabulka1[[#This Row],[výsledný čas]]="","",COUNTIFS([Kategorie],Tabulka1[[#This Row],[Kategorie]],[výsledný čas],"&lt;"&amp;Tabulka1[[#This Row],[výsledný čas]],[výsledný čas],"&lt;&gt;")+1)</f>
        <v>3</v>
      </c>
      <c r="L71" s="8">
        <f>IF(Tabulka1[[#This Row],[výsledný čas]]="","",COUNTIFS([Pohlaví M/Z],Tabulka1[[#This Row],[Pohlaví M/Z]],[výsledný čas],"&lt;"&amp;Tabulka1[[#This Row],[výsledný čas]],[výsledný čas],"&lt;&gt;")+1)</f>
        <v>20</v>
      </c>
      <c r="M71" s="8">
        <f>IF(ISERROR(RANK(Tabulka1[[#This Row],[výsledný čas]],[výsledný čas],1)),"",RANK(Tabulka1[[#This Row],[výsledný čas]],[výsledný čas],1))</f>
        <v>21</v>
      </c>
    </row>
    <row r="72" spans="1:13" hidden="1">
      <c r="A72" s="19">
        <v>71</v>
      </c>
      <c r="B72" s="17" t="s">
        <v>39</v>
      </c>
      <c r="C72" s="17" t="s">
        <v>32</v>
      </c>
      <c r="D72">
        <v>1983</v>
      </c>
      <c r="E72" t="s">
        <v>40</v>
      </c>
      <c r="F72" t="s">
        <v>14</v>
      </c>
      <c r="G72" s="9">
        <f>(Tabulka1[[#This Row],[startovní číslo]]-1)*$T$1</f>
        <v>8.1018518518518514E-3</v>
      </c>
      <c r="H72" s="9">
        <f>VLOOKUP(Tabulka1[[#This Row],[startovní číslo]],Tabulka13[],5,0)+$P$1</f>
        <v>1.7187499999999998E-2</v>
      </c>
      <c r="I72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9.0856481481481465E-3</v>
      </c>
      <c r="J72" s="11" t="str">
        <f>IF(Tabulka1[[#This Row],[Pohlaví M/Z]]="Z",VLOOKUP(Tabulka1[[#This Row],[Ročník]],Tabulka3[],2,0),VLOOKUP(Tabulka1[[#This Row],[Ročník]],Tabulka3[],3,0))</f>
        <v>M20</v>
      </c>
      <c r="K72" s="8">
        <f>IF(Tabulka1[[#This Row],[výsledný čas]]="","",COUNTIFS([Kategorie],Tabulka1[[#This Row],[Kategorie]],[výsledný čas],"&lt;"&amp;Tabulka1[[#This Row],[výsledný čas]],[výsledný čas],"&lt;&gt;")+1)</f>
        <v>1</v>
      </c>
      <c r="L72" s="8">
        <f>IF(Tabulka1[[#This Row],[výsledný čas]]="","",COUNTIFS([Pohlaví M/Z],Tabulka1[[#This Row],[Pohlaví M/Z]],[výsledný čas],"&lt;"&amp;Tabulka1[[#This Row],[výsledný čas]],[výsledný čas],"&lt;&gt;")+1)</f>
        <v>2</v>
      </c>
      <c r="M72" s="8">
        <f>IF(ISERROR(RANK(Tabulka1[[#This Row],[výsledný čas]],[výsledný čas],1)),"",RANK(Tabulka1[[#This Row],[výsledný čas]],[výsledný čas],1))</f>
        <v>2</v>
      </c>
    </row>
    <row r="73" spans="1:13" hidden="1">
      <c r="A73" s="19">
        <v>72</v>
      </c>
      <c r="B73" s="17" t="s">
        <v>230</v>
      </c>
      <c r="C73" s="17" t="s">
        <v>231</v>
      </c>
      <c r="D73">
        <v>1973</v>
      </c>
      <c r="E73" t="s">
        <v>222</v>
      </c>
      <c r="F73" t="s">
        <v>22</v>
      </c>
      <c r="G73" s="9">
        <f>(Tabulka1[[#This Row],[startovní číslo]]-1)*$T$1</f>
        <v>8.2175925925925923E-3</v>
      </c>
      <c r="H73" s="9">
        <f>VLOOKUP(Tabulka1[[#This Row],[startovní číslo]],Tabulka13[],5,0)+$P$1</f>
        <v>2.4085648148148148E-2</v>
      </c>
      <c r="I73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1.5868055555555555E-2</v>
      </c>
      <c r="J73" s="11" t="str">
        <f>IF(Tabulka1[[#This Row],[Pohlaví M/Z]]="Z",VLOOKUP(Tabulka1[[#This Row],[Ročník]],Tabulka3[],2,0),VLOOKUP(Tabulka1[[#This Row],[Ročník]],Tabulka3[],3,0))</f>
        <v>Z45</v>
      </c>
      <c r="K73" s="8">
        <f>IF(Tabulka1[[#This Row],[výsledný čas]]="","",COUNTIFS([Kategorie],Tabulka1[[#This Row],[Kategorie]],[výsledný čas],"&lt;"&amp;Tabulka1[[#This Row],[výsledný čas]],[výsledný čas],"&lt;&gt;")+1)</f>
        <v>5</v>
      </c>
      <c r="L73" s="8">
        <f>IF(Tabulka1[[#This Row],[výsledný čas]]="","",COUNTIFS([Pohlaví M/Z],Tabulka1[[#This Row],[Pohlaví M/Z]],[výsledný čas],"&lt;"&amp;Tabulka1[[#This Row],[výsledný čas]],[výsledný čas],"&lt;&gt;")+1)</f>
        <v>22</v>
      </c>
      <c r="M73" s="8">
        <f>IF(ISERROR(RANK(Tabulka1[[#This Row],[výsledný čas]],[výsledný čas],1)),"",RANK(Tabulka1[[#This Row],[výsledný čas]],[výsledný čas],1))</f>
        <v>91</v>
      </c>
    </row>
    <row r="74" spans="1:13" hidden="1">
      <c r="A74" s="19">
        <v>73</v>
      </c>
      <c r="B74" s="17" t="s">
        <v>50</v>
      </c>
      <c r="C74" s="17" t="s">
        <v>51</v>
      </c>
      <c r="D74">
        <v>1984</v>
      </c>
      <c r="E74" t="s">
        <v>52</v>
      </c>
      <c r="F74" t="s">
        <v>14</v>
      </c>
      <c r="G74" s="9">
        <f>(Tabulka1[[#This Row],[startovní číslo]]-1)*$T$1</f>
        <v>8.3333333333333332E-3</v>
      </c>
      <c r="H74" s="9">
        <f>VLOOKUP(Tabulka1[[#This Row],[startovní číslo]],Tabulka13[],5,0)+$P$1</f>
        <v>1.9733796296296298E-2</v>
      </c>
      <c r="I74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1.1400462962962965E-2</v>
      </c>
      <c r="J74" s="11" t="str">
        <f>IF(Tabulka1[[#This Row],[Pohlaví M/Z]]="Z",VLOOKUP(Tabulka1[[#This Row],[Ročník]],Tabulka3[],2,0),VLOOKUP(Tabulka1[[#This Row],[Ročník]],Tabulka3[],3,0))</f>
        <v>M20</v>
      </c>
      <c r="K74" s="8">
        <f>IF(Tabulka1[[#This Row],[výsledný čas]]="","",COUNTIFS([Kategorie],Tabulka1[[#This Row],[Kategorie]],[výsledný čas],"&lt;"&amp;Tabulka1[[#This Row],[výsledný čas]],[výsledný čas],"&lt;&gt;")+1)</f>
        <v>6</v>
      </c>
      <c r="L74" s="8">
        <f>IF(Tabulka1[[#This Row],[výsledný čas]]="","",COUNTIFS([Pohlaví M/Z],Tabulka1[[#This Row],[Pohlaví M/Z]],[výsledný čas],"&lt;"&amp;Tabulka1[[#This Row],[výsledný čas]],[výsledný čas],"&lt;&gt;")+1)</f>
        <v>25</v>
      </c>
      <c r="M74" s="8">
        <f>IF(ISERROR(RANK(Tabulka1[[#This Row],[výsledný čas]],[výsledný čas],1)),"",RANK(Tabulka1[[#This Row],[výsledný čas]],[výsledný čas],1))</f>
        <v>27</v>
      </c>
    </row>
    <row r="75" spans="1:13" hidden="1">
      <c r="A75" s="19">
        <v>74</v>
      </c>
      <c r="B75" s="17" t="s">
        <v>25</v>
      </c>
      <c r="C75" s="17" t="s">
        <v>60</v>
      </c>
      <c r="D75">
        <v>1979</v>
      </c>
      <c r="F75" t="s">
        <v>14</v>
      </c>
      <c r="G75" s="9">
        <f>(Tabulka1[[#This Row],[startovní číslo]]-1)*$T$1</f>
        <v>8.4490740740740741E-3</v>
      </c>
      <c r="H75" s="9">
        <f>VLOOKUP(Tabulka1[[#This Row],[startovní číslo]],Tabulka13[],5,0)+$P$1</f>
        <v>2.071759259259259E-2</v>
      </c>
      <c r="I75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1.2268518518518515E-2</v>
      </c>
      <c r="J75" s="11" t="str">
        <f>IF(Tabulka1[[#This Row],[Pohlaví M/Z]]="Z",VLOOKUP(Tabulka1[[#This Row],[Ročník]],Tabulka3[],2,0),VLOOKUP(Tabulka1[[#This Row],[Ročník]],Tabulka3[],3,0))</f>
        <v>M40</v>
      </c>
      <c r="K75" s="8">
        <f>IF(Tabulka1[[#This Row],[výsledný čas]]="","",COUNTIFS([Kategorie],Tabulka1[[#This Row],[Kategorie]],[výsledný čas],"&lt;"&amp;Tabulka1[[#This Row],[výsledný čas]],[výsledný čas],"&lt;&gt;")+1)</f>
        <v>18</v>
      </c>
      <c r="L75" s="8">
        <f>IF(Tabulka1[[#This Row],[výsledný čas]]="","",COUNTIFS([Pohlaví M/Z],Tabulka1[[#This Row],[Pohlaví M/Z]],[výsledný čas],"&lt;"&amp;Tabulka1[[#This Row],[výsledný čas]],[výsledný čas],"&lt;&gt;")+1)</f>
        <v>46</v>
      </c>
      <c r="M75" s="8">
        <f>IF(ISERROR(RANK(Tabulka1[[#This Row],[výsledný čas]],[výsledný čas],1)),"",RANK(Tabulka1[[#This Row],[výsledný čas]],[výsledný čas],1))</f>
        <v>49</v>
      </c>
    </row>
    <row r="76" spans="1:13" hidden="1">
      <c r="A76" s="19">
        <v>75</v>
      </c>
      <c r="B76" s="17" t="s">
        <v>25</v>
      </c>
      <c r="C76" s="17" t="s">
        <v>26</v>
      </c>
      <c r="D76">
        <v>2011</v>
      </c>
      <c r="E76" t="s">
        <v>27</v>
      </c>
      <c r="F76" t="s">
        <v>14</v>
      </c>
      <c r="G76" s="9">
        <f>(Tabulka1[[#This Row],[startovní číslo]]-1)*$T$1</f>
        <v>8.5648148148148133E-3</v>
      </c>
      <c r="H76" s="9">
        <f>VLOOKUP(Tabulka1[[#This Row],[startovní číslo]],Tabulka13[],5,0)+$P$1</f>
        <v>2.6087962962962966E-2</v>
      </c>
      <c r="I76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1.7523148148148152E-2</v>
      </c>
      <c r="J76" s="11" t="str">
        <f>IF(Tabulka1[[#This Row],[Pohlaví M/Z]]="Z",VLOOKUP(Tabulka1[[#This Row],[Ročník]],Tabulka3[],2,0),VLOOKUP(Tabulka1[[#This Row],[Ročník]],Tabulka3[],3,0))</f>
        <v>Jri</v>
      </c>
      <c r="K76" s="8">
        <f>IF(Tabulka1[[#This Row],[výsledný čas]]="","",COUNTIFS([Kategorie],Tabulka1[[#This Row],[Kategorie]],[výsledný čas],"&lt;"&amp;Tabulka1[[#This Row],[výsledný čas]],[výsledný čas],"&lt;&gt;")+1)</f>
        <v>4</v>
      </c>
      <c r="L76" s="8">
        <f>IF(Tabulka1[[#This Row],[výsledný čas]]="","",COUNTIFS([Pohlaví M/Z],Tabulka1[[#This Row],[Pohlaví M/Z]],[výsledný čas],"&lt;"&amp;Tabulka1[[#This Row],[výsledný čas]],[výsledný čas],"&lt;&gt;")+1)</f>
        <v>77</v>
      </c>
      <c r="M76" s="8">
        <f>IF(ISERROR(RANK(Tabulka1[[#This Row],[výsledný čas]],[výsledný čas],1)),"",RANK(Tabulka1[[#This Row],[výsledný čas]],[výsledný čas],1))</f>
        <v>102</v>
      </c>
    </row>
    <row r="77" spans="1:13" hidden="1">
      <c r="A77" s="19">
        <v>76</v>
      </c>
      <c r="B77" s="17" t="s">
        <v>183</v>
      </c>
      <c r="C77" s="17" t="s">
        <v>184</v>
      </c>
      <c r="D77">
        <v>1957</v>
      </c>
      <c r="E77" t="s">
        <v>242</v>
      </c>
      <c r="F77" t="s">
        <v>22</v>
      </c>
      <c r="G77" s="9">
        <f>(Tabulka1[[#This Row],[startovní číslo]]-1)*$T$1</f>
        <v>8.6805555555555542E-3</v>
      </c>
      <c r="H77" s="9">
        <f>VLOOKUP(Tabulka1[[#This Row],[startovní číslo]],Tabulka13[],5,0)+$P$1</f>
        <v>2.6944444444444441E-2</v>
      </c>
      <c r="I77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1.8263888888888885E-2</v>
      </c>
      <c r="J77" s="11" t="str">
        <f>IF(Tabulka1[[#This Row],[Pohlaví M/Z]]="Z",VLOOKUP(Tabulka1[[#This Row],[Ročník]],Tabulka3[],2,0),VLOOKUP(Tabulka1[[#This Row],[Ročník]],Tabulka3[],3,0))</f>
        <v>Z65</v>
      </c>
      <c r="K77" s="8">
        <f>IF(Tabulka1[[#This Row],[výsledný čas]]="","",COUNTIFS([Kategorie],Tabulka1[[#This Row],[Kategorie]],[výsledný čas],"&lt;"&amp;Tabulka1[[#This Row],[výsledný čas]],[výsledný čas],"&lt;&gt;")+1)</f>
        <v>1</v>
      </c>
      <c r="L77" s="8">
        <f>IF(Tabulka1[[#This Row],[výsledný čas]]="","",COUNTIFS([Pohlaví M/Z],Tabulka1[[#This Row],[Pohlaví M/Z]],[výsledný čas],"&lt;"&amp;Tabulka1[[#This Row],[výsledný čas]],[výsledný čas],"&lt;&gt;")+1)</f>
        <v>29</v>
      </c>
      <c r="M77" s="8">
        <f>IF(ISERROR(RANK(Tabulka1[[#This Row],[výsledný čas]],[výsledný čas],1)),"",RANK(Tabulka1[[#This Row],[výsledný čas]],[výsledný čas],1))</f>
        <v>109</v>
      </c>
    </row>
    <row r="78" spans="1:13">
      <c r="A78" s="19">
        <v>77</v>
      </c>
      <c r="B78" s="17" t="s">
        <v>93</v>
      </c>
      <c r="C78" s="17" t="s">
        <v>29</v>
      </c>
      <c r="D78">
        <v>1962</v>
      </c>
      <c r="E78" t="s">
        <v>122</v>
      </c>
      <c r="F78" t="s">
        <v>14</v>
      </c>
      <c r="G78" s="9">
        <f>(Tabulka1[[#This Row],[startovní číslo]]-1)*$T$1</f>
        <v>8.7962962962962951E-3</v>
      </c>
      <c r="H78" s="9">
        <f>VLOOKUP(Tabulka1[[#This Row],[startovní číslo]],Tabulka13[],5,0)+$P$1</f>
        <v>2.0810185185185185E-2</v>
      </c>
      <c r="I78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1.201388888888889E-2</v>
      </c>
      <c r="J78" s="11" t="str">
        <f>IF(Tabulka1[[#This Row],[Pohlaví M/Z]]="Z",VLOOKUP(Tabulka1[[#This Row],[Ročník]],Tabulka3[],2,0),VLOOKUP(Tabulka1[[#This Row],[Ročník]],Tabulka3[],3,0))</f>
        <v>M60</v>
      </c>
      <c r="K78" s="8">
        <f>IF(Tabulka1[[#This Row],[výsledný čas]]="","",COUNTIFS([Kategorie],Tabulka1[[#This Row],[Kategorie]],[výsledný čas],"&lt;"&amp;Tabulka1[[#This Row],[výsledný čas]],[výsledný čas],"&lt;&gt;")+1)</f>
        <v>5</v>
      </c>
      <c r="L78" s="8">
        <f>IF(Tabulka1[[#This Row],[výsledný čas]]="","",COUNTIFS([Pohlaví M/Z],Tabulka1[[#This Row],[Pohlaví M/Z]],[výsledný čas],"&lt;"&amp;Tabulka1[[#This Row],[výsledný čas]],[výsledný čas],"&lt;&gt;")+1)</f>
        <v>41</v>
      </c>
      <c r="M78" s="8">
        <f>IF(ISERROR(RANK(Tabulka1[[#This Row],[výsledný čas]],[výsledný čas],1)),"",RANK(Tabulka1[[#This Row],[výsledný čas]],[výsledný čas],1))</f>
        <v>44</v>
      </c>
    </row>
    <row r="79" spans="1:13" hidden="1">
      <c r="A79" s="19">
        <v>78</v>
      </c>
      <c r="B79" s="17" t="s">
        <v>93</v>
      </c>
      <c r="C79" s="17" t="s">
        <v>48</v>
      </c>
      <c r="D79">
        <v>1964</v>
      </c>
      <c r="E79" t="s">
        <v>94</v>
      </c>
      <c r="F79" t="s">
        <v>14</v>
      </c>
      <c r="G79" s="9">
        <f>(Tabulka1[[#This Row],[startovní číslo]]-1)*$T$1</f>
        <v>8.912037037037036E-3</v>
      </c>
      <c r="H79" s="9">
        <f>VLOOKUP(Tabulka1[[#This Row],[startovní číslo]],Tabulka13[],5,0)+$P$1</f>
        <v>2.0972222222222222E-2</v>
      </c>
      <c r="I79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1.2060185185185186E-2</v>
      </c>
      <c r="J79" s="11" t="str">
        <f>IF(Tabulka1[[#This Row],[Pohlaví M/Z]]="Z",VLOOKUP(Tabulka1[[#This Row],[Ročník]],Tabulka3[],2,0),VLOOKUP(Tabulka1[[#This Row],[Ročník]],Tabulka3[],3,0))</f>
        <v>M50</v>
      </c>
      <c r="K79" s="8">
        <f>IF(Tabulka1[[#This Row],[výsledný čas]]="","",COUNTIFS([Kategorie],Tabulka1[[#This Row],[Kategorie]],[výsledný čas],"&lt;"&amp;Tabulka1[[#This Row],[výsledný čas]],[výsledný čas],"&lt;&gt;")+1)</f>
        <v>11</v>
      </c>
      <c r="L79" s="8">
        <f>IF(Tabulka1[[#This Row],[výsledný čas]]="","",COUNTIFS([Pohlaví M/Z],Tabulka1[[#This Row],[Pohlaví M/Z]],[výsledný čas],"&lt;"&amp;Tabulka1[[#This Row],[výsledný čas]],[výsledný čas],"&lt;&gt;")+1)</f>
        <v>43</v>
      </c>
      <c r="M79" s="8">
        <f>IF(ISERROR(RANK(Tabulka1[[#This Row],[výsledný čas]],[výsledný čas],1)),"",RANK(Tabulka1[[#This Row],[výsledný čas]],[výsledný čas],1))</f>
        <v>46</v>
      </c>
    </row>
    <row r="80" spans="1:13" hidden="1">
      <c r="A80" s="19">
        <v>79</v>
      </c>
      <c r="B80" s="17" t="s">
        <v>37</v>
      </c>
      <c r="C80" s="17" t="s">
        <v>26</v>
      </c>
      <c r="D80">
        <v>1991</v>
      </c>
      <c r="E80" t="s">
        <v>38</v>
      </c>
      <c r="F80" t="s">
        <v>14</v>
      </c>
      <c r="G80" s="9">
        <f>(Tabulka1[[#This Row],[startovní číslo]]-1)*$T$1</f>
        <v>9.0277777777777769E-3</v>
      </c>
      <c r="H80" s="9">
        <f>VLOOKUP(Tabulka1[[#This Row],[startovní číslo]],Tabulka13[],5,0)+$P$1</f>
        <v>2.3831018518518519E-2</v>
      </c>
      <c r="I80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1.4803240740740742E-2</v>
      </c>
      <c r="J80" s="11" t="str">
        <f>IF(Tabulka1[[#This Row],[Pohlaví M/Z]]="Z",VLOOKUP(Tabulka1[[#This Row],[Ročník]],Tabulka3[],2,0),VLOOKUP(Tabulka1[[#This Row],[Ročník]],Tabulka3[],3,0))</f>
        <v>M20</v>
      </c>
      <c r="K80" s="8">
        <f>IF(Tabulka1[[#This Row],[výsledný čas]]="","",COUNTIFS([Kategorie],Tabulka1[[#This Row],[Kategorie]],[výsledný čas],"&lt;"&amp;Tabulka1[[#This Row],[výsledný čas]],[výsledný čas],"&lt;&gt;")+1)</f>
        <v>11</v>
      </c>
      <c r="L80" s="8">
        <f>IF(Tabulka1[[#This Row],[výsledný čas]]="","",COUNTIFS([Pohlaví M/Z],Tabulka1[[#This Row],[Pohlaví M/Z]],[výsledný čas],"&lt;"&amp;Tabulka1[[#This Row],[výsledný čas]],[výsledný čas],"&lt;&gt;")+1)</f>
        <v>63</v>
      </c>
      <c r="M80" s="8">
        <f>IF(ISERROR(RANK(Tabulka1[[#This Row],[výsledný čas]],[výsledný čas],1)),"",RANK(Tabulka1[[#This Row],[výsledný čas]],[výsledný čas],1))</f>
        <v>81</v>
      </c>
    </row>
    <row r="81" spans="1:13" hidden="1">
      <c r="A81" s="8">
        <v>80</v>
      </c>
      <c r="B81" s="31" t="s">
        <v>276</v>
      </c>
      <c r="C81" s="32" t="s">
        <v>277</v>
      </c>
      <c r="D81" s="29">
        <v>2010</v>
      </c>
      <c r="E81" s="8" t="s">
        <v>278</v>
      </c>
      <c r="F81" s="30" t="s">
        <v>22</v>
      </c>
      <c r="G81" s="9">
        <f>(Tabulka1[[#This Row],[startovní číslo]]-1)*$T$1</f>
        <v>9.1435185185185178E-3</v>
      </c>
      <c r="H81" s="9">
        <f>VLOOKUP(Tabulka1[[#This Row],[startovní číslo]],Tabulka13[],5,0)+$P$1</f>
        <v>2.7222222222222228E-2</v>
      </c>
      <c r="I81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1.8078703703703708E-2</v>
      </c>
      <c r="J81" s="30" t="str">
        <f>IF(Tabulka1[[#This Row],[Pohlaví M/Z]]="Z",VLOOKUP(Tabulka1[[#This Row],[Ročník]],Tabulka3[],2,0),VLOOKUP(Tabulka1[[#This Row],[Ročník]],Tabulka3[],3,0))</f>
        <v>Jky</v>
      </c>
      <c r="K81" s="29">
        <f>IF(Tabulka1[[#This Row],[výsledný čas]]="","",COUNTIFS([Kategorie],Tabulka1[[#This Row],[Kategorie]],[výsledný čas],"&lt;"&amp;Tabulka1[[#This Row],[výsledný čas]],[výsledný čas],"&lt;&gt;")+1)</f>
        <v>4</v>
      </c>
      <c r="L81" s="29">
        <f>IF(Tabulka1[[#This Row],[výsledný čas]]="","",COUNTIFS([Pohlaví M/Z],Tabulka1[[#This Row],[Pohlaví M/Z]],[výsledný čas],"&lt;"&amp;Tabulka1[[#This Row],[výsledný čas]],[výsledný čas],"&lt;&gt;")+1)</f>
        <v>28</v>
      </c>
      <c r="M81" s="29">
        <f>IF(ISERROR(RANK(Tabulka1[[#This Row],[výsledný čas]],[výsledný čas],1)),"",RANK(Tabulka1[[#This Row],[výsledný čas]],[výsledný čas],1))</f>
        <v>107</v>
      </c>
    </row>
    <row r="82" spans="1:13" hidden="1">
      <c r="A82" s="8">
        <v>81</v>
      </c>
      <c r="B82" s="31" t="s">
        <v>279</v>
      </c>
      <c r="C82" s="32" t="s">
        <v>280</v>
      </c>
      <c r="D82" s="29">
        <v>1970</v>
      </c>
      <c r="E82" s="8" t="s">
        <v>278</v>
      </c>
      <c r="F82" s="30" t="s">
        <v>22</v>
      </c>
      <c r="G82" s="9">
        <f>(Tabulka1[[#This Row],[startovní číslo]]-1)*$T$1</f>
        <v>9.2592592592592587E-3</v>
      </c>
      <c r="H82" s="9">
        <f>VLOOKUP(Tabulka1[[#This Row],[startovní číslo]],Tabulka13[],5,0)+$P$1</f>
        <v>2.3553240740740739E-2</v>
      </c>
      <c r="I82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1.429398148148148E-2</v>
      </c>
      <c r="J82" s="30" t="str">
        <f>IF(Tabulka1[[#This Row],[Pohlaví M/Z]]="Z",VLOOKUP(Tabulka1[[#This Row],[Ročník]],Tabulka3[],2,0),VLOOKUP(Tabulka1[[#This Row],[Ročník]],Tabulka3[],3,0))</f>
        <v>Z45</v>
      </c>
      <c r="K82" s="29">
        <f>IF(Tabulka1[[#This Row],[výsledný čas]]="","",COUNTIFS([Kategorie],Tabulka1[[#This Row],[Kategorie]],[výsledný čas],"&lt;"&amp;Tabulka1[[#This Row],[výsledný čas]],[výsledný čas],"&lt;&gt;")+1)</f>
        <v>3</v>
      </c>
      <c r="L82" s="29">
        <f>IF(Tabulka1[[#This Row],[výsledný čas]]="","",COUNTIFS([Pohlaví M/Z],Tabulka1[[#This Row],[Pohlaví M/Z]],[výsledný čas],"&lt;"&amp;Tabulka1[[#This Row],[výsledný čas]],[výsledný čas],"&lt;&gt;")+1)</f>
        <v>16</v>
      </c>
      <c r="M82" s="29">
        <f>IF(ISERROR(RANK(Tabulka1[[#This Row],[výsledný čas]],[výsledný čas],1)),"",RANK(Tabulka1[[#This Row],[výsledný čas]],[výsledný čas],1))</f>
        <v>78</v>
      </c>
    </row>
    <row r="83" spans="1:13" hidden="1">
      <c r="A83" s="8">
        <v>82</v>
      </c>
      <c r="B83" s="31" t="s">
        <v>281</v>
      </c>
      <c r="C83" s="32" t="s">
        <v>282</v>
      </c>
      <c r="D83" s="29">
        <v>1974</v>
      </c>
      <c r="E83" s="8" t="s">
        <v>278</v>
      </c>
      <c r="F83" s="30" t="s">
        <v>14</v>
      </c>
      <c r="G83" s="9">
        <f>(Tabulka1[[#This Row],[startovní číslo]]-1)*$T$1</f>
        <v>9.3749999999999997E-3</v>
      </c>
      <c r="H83" s="9">
        <f>VLOOKUP(Tabulka1[[#This Row],[startovní číslo]],Tabulka13[],5,0)+$P$1</f>
        <v>2.3124999999999996E-2</v>
      </c>
      <c r="I83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1.3749999999999997E-2</v>
      </c>
      <c r="J83" s="30" t="str">
        <f>IF(Tabulka1[[#This Row],[Pohlaví M/Z]]="Z",VLOOKUP(Tabulka1[[#This Row],[Ročník]],Tabulka3[],2,0),VLOOKUP(Tabulka1[[#This Row],[Ročník]],Tabulka3[],3,0))</f>
        <v>M40</v>
      </c>
      <c r="K83" s="29">
        <f>IF(Tabulka1[[#This Row],[výsledný čas]]="","",COUNTIFS([Kategorie],Tabulka1[[#This Row],[Kategorie]],[výsledný čas],"&lt;"&amp;Tabulka1[[#This Row],[výsledný čas]],[výsledný čas],"&lt;&gt;")+1)</f>
        <v>21</v>
      </c>
      <c r="L83" s="29">
        <f>IF(Tabulka1[[#This Row],[výsledný čas]]="","",COUNTIFS([Pohlaví M/Z],Tabulka1[[#This Row],[Pohlaví M/Z]],[výsledný čas],"&lt;"&amp;Tabulka1[[#This Row],[výsledný čas]],[výsledný čas],"&lt;&gt;")+1)</f>
        <v>53</v>
      </c>
      <c r="M83" s="29">
        <f>IF(ISERROR(RANK(Tabulka1[[#This Row],[výsledný čas]],[výsledný čas],1)),"",RANK(Tabulka1[[#This Row],[výsledný čas]],[výsledný čas],1))</f>
        <v>63</v>
      </c>
    </row>
    <row r="84" spans="1:13" hidden="1">
      <c r="A84" s="19">
        <v>83</v>
      </c>
      <c r="B84" s="17" t="s">
        <v>170</v>
      </c>
      <c r="C84" s="17" t="s">
        <v>171</v>
      </c>
      <c r="D84">
        <v>1965</v>
      </c>
      <c r="E84" t="s">
        <v>172</v>
      </c>
      <c r="F84" t="s">
        <v>22</v>
      </c>
      <c r="G84" s="9">
        <f>(Tabulka1[[#This Row],[startovní číslo]]-1)*$T$1</f>
        <v>9.4907407407407406E-3</v>
      </c>
      <c r="H84" s="9">
        <f>VLOOKUP(Tabulka1[[#This Row],[startovní číslo]],Tabulka13[],5,0)+$P$1</f>
        <v>2.3229166666666665E-2</v>
      </c>
      <c r="I84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1.3738425925925925E-2</v>
      </c>
      <c r="J84" s="11" t="str">
        <f>IF(Tabulka1[[#This Row],[Pohlaví M/Z]]="Z",VLOOKUP(Tabulka1[[#This Row],[Ročník]],Tabulka3[],2,0),VLOOKUP(Tabulka1[[#This Row],[Ročník]],Tabulka3[],3,0))</f>
        <v>Z55</v>
      </c>
      <c r="K84" s="8">
        <f>IF(Tabulka1[[#This Row],[výsledný čas]]="","",COUNTIFS([Kategorie],Tabulka1[[#This Row],[Kategorie]],[výsledný čas],"&lt;"&amp;Tabulka1[[#This Row],[výsledný čas]],[výsledný čas],"&lt;&gt;")+1)</f>
        <v>2</v>
      </c>
      <c r="L84" s="8">
        <f>IF(Tabulka1[[#This Row],[výsledný čas]]="","",COUNTIFS([Pohlaví M/Z],Tabulka1[[#This Row],[Pohlaví M/Z]],[výsledný čas],"&lt;"&amp;Tabulka1[[#This Row],[výsledný čas]],[výsledný čas],"&lt;&gt;")+1)</f>
        <v>10</v>
      </c>
      <c r="M84" s="8">
        <f>IF(ISERROR(RANK(Tabulka1[[#This Row],[výsledný čas]],[výsledný čas],1)),"",RANK(Tabulka1[[#This Row],[výsledný čas]],[výsledný čas],1))</f>
        <v>62</v>
      </c>
    </row>
    <row r="85" spans="1:13" hidden="1">
      <c r="A85" s="8">
        <v>84</v>
      </c>
      <c r="B85" s="31" t="s">
        <v>279</v>
      </c>
      <c r="C85" s="32" t="s">
        <v>283</v>
      </c>
      <c r="D85" s="29">
        <v>2011</v>
      </c>
      <c r="E85" s="8" t="s">
        <v>278</v>
      </c>
      <c r="F85" s="30" t="s">
        <v>22</v>
      </c>
      <c r="G85" s="9">
        <f>(Tabulka1[[#This Row],[startovní číslo]]-1)*$T$1</f>
        <v>9.6064814814814815E-3</v>
      </c>
      <c r="H85" s="9">
        <f>VLOOKUP(Tabulka1[[#This Row],[startovní číslo]],Tabulka13[],5,0)+$P$1</f>
        <v>2.2650462962962966E-2</v>
      </c>
      <c r="I85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1.3043981481481485E-2</v>
      </c>
      <c r="J85" s="30" t="str">
        <f>IF(Tabulka1[[#This Row],[Pohlaví M/Z]]="Z",VLOOKUP(Tabulka1[[#This Row],[Ročník]],Tabulka3[],2,0),VLOOKUP(Tabulka1[[#This Row],[Ročník]],Tabulka3[],3,0))</f>
        <v>Jky</v>
      </c>
      <c r="K85" s="29">
        <f>IF(Tabulka1[[#This Row],[výsledný čas]]="","",COUNTIFS([Kategorie],Tabulka1[[#This Row],[Kategorie]],[výsledný čas],"&lt;"&amp;Tabulka1[[#This Row],[výsledný čas]],[výsledný čas],"&lt;&gt;")+1)</f>
        <v>1</v>
      </c>
      <c r="L85" s="29">
        <f>IF(Tabulka1[[#This Row],[výsledný čas]]="","",COUNTIFS([Pohlaví M/Z],Tabulka1[[#This Row],[Pohlaví M/Z]],[výsledný čas],"&lt;"&amp;Tabulka1[[#This Row],[výsledný čas]],[výsledný čas],"&lt;&gt;")+1)</f>
        <v>7</v>
      </c>
      <c r="M85" s="29">
        <f>IF(ISERROR(RANK(Tabulka1[[#This Row],[výsledný čas]],[výsledný čas],1)),"",RANK(Tabulka1[[#This Row],[výsledný čas]],[výsledný čas],1))</f>
        <v>58</v>
      </c>
    </row>
    <row r="86" spans="1:13" hidden="1">
      <c r="A86" s="19">
        <v>85</v>
      </c>
      <c r="B86" s="17" t="s">
        <v>142</v>
      </c>
      <c r="C86" s="17" t="s">
        <v>143</v>
      </c>
      <c r="D86">
        <v>1944</v>
      </c>
      <c r="E86" t="s">
        <v>144</v>
      </c>
      <c r="F86" t="s">
        <v>14</v>
      </c>
      <c r="G86" s="9">
        <f>(Tabulka1[[#This Row],[startovní číslo]]-1)*$T$1</f>
        <v>9.7222222222222206E-3</v>
      </c>
      <c r="H86" s="9">
        <f>VLOOKUP(Tabulka1[[#This Row],[startovní číslo]],Tabulka13[],5,0)+$P$1</f>
        <v>2.613425925925926E-2</v>
      </c>
      <c r="I86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1.6412037037037037E-2</v>
      </c>
      <c r="J86" s="11" t="str">
        <f>IF(Tabulka1[[#This Row],[Pohlaví M/Z]]="Z",VLOOKUP(Tabulka1[[#This Row],[Ročník]],Tabulka3[],2,0),VLOOKUP(Tabulka1[[#This Row],[Ročník]],Tabulka3[],3,0))</f>
        <v>M70</v>
      </c>
      <c r="K86" s="8">
        <f>IF(Tabulka1[[#This Row],[výsledný čas]]="","",COUNTIFS([Kategorie],Tabulka1[[#This Row],[Kategorie]],[výsledný čas],"&lt;"&amp;Tabulka1[[#This Row],[výsledný čas]],[výsledný čas],"&lt;&gt;")+1)</f>
        <v>5</v>
      </c>
      <c r="L86" s="8">
        <f>IF(Tabulka1[[#This Row],[výsledný čas]]="","",COUNTIFS([Pohlaví M/Z],Tabulka1[[#This Row],[Pohlaví M/Z]],[výsledný čas],"&lt;"&amp;Tabulka1[[#This Row],[výsledný čas]],[výsledný čas],"&lt;&gt;")+1)</f>
        <v>73</v>
      </c>
      <c r="M86" s="8">
        <f>IF(ISERROR(RANK(Tabulka1[[#This Row],[výsledný čas]],[výsledný čas],1)),"",RANK(Tabulka1[[#This Row],[výsledný čas]],[výsledný čas],1))</f>
        <v>95</v>
      </c>
    </row>
    <row r="87" spans="1:13" hidden="1">
      <c r="A87" s="19">
        <v>86</v>
      </c>
      <c r="B87" s="17" t="s">
        <v>238</v>
      </c>
      <c r="C87" s="17" t="s">
        <v>117</v>
      </c>
      <c r="D87">
        <v>1963</v>
      </c>
      <c r="E87">
        <v>0</v>
      </c>
      <c r="F87" t="s">
        <v>14</v>
      </c>
      <c r="G87" s="9">
        <f>(Tabulka1[[#This Row],[startovní číslo]]-1)*$T$1</f>
        <v>9.8379629629629615E-3</v>
      </c>
      <c r="H87" s="9">
        <f>VLOOKUP(Tabulka1[[#This Row],[startovní číslo]],Tabulka13[],5,0)+$P$1</f>
        <v>2.2476851851851855E-2</v>
      </c>
      <c r="I87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1.2638888888888894E-2</v>
      </c>
      <c r="J87" s="11" t="str">
        <f>IF(Tabulka1[[#This Row],[Pohlaví M/Z]]="Z",VLOOKUP(Tabulka1[[#This Row],[Ročník]],Tabulka3[],2,0),VLOOKUP(Tabulka1[[#This Row],[Ročník]],Tabulka3[],3,0))</f>
        <v>M50</v>
      </c>
      <c r="K87" s="8">
        <f>IF(Tabulka1[[#This Row],[výsledný čas]]="","",COUNTIFS([Kategorie],Tabulka1[[#This Row],[Kategorie]],[výsledný čas],"&lt;"&amp;Tabulka1[[#This Row],[výsledný čas]],[výsledný čas],"&lt;&gt;")+1)</f>
        <v>14</v>
      </c>
      <c r="L87" s="8">
        <f>IF(Tabulka1[[#This Row],[výsledný čas]]="","",COUNTIFS([Pohlaví M/Z],Tabulka1[[#This Row],[Pohlaví M/Z]],[výsledný čas],"&lt;"&amp;Tabulka1[[#This Row],[výsledný čas]],[výsledný čas],"&lt;&gt;")+1)</f>
        <v>50</v>
      </c>
      <c r="M87" s="8">
        <f>IF(ISERROR(RANK(Tabulka1[[#This Row],[výsledný čas]],[výsledný čas],1)),"",RANK(Tabulka1[[#This Row],[výsledný čas]],[výsledný čas],1))</f>
        <v>54</v>
      </c>
    </row>
    <row r="88" spans="1:13" hidden="1">
      <c r="A88" s="19">
        <v>87</v>
      </c>
      <c r="B88" s="17" t="s">
        <v>76</v>
      </c>
      <c r="C88" s="17" t="s">
        <v>54</v>
      </c>
      <c r="D88">
        <v>1977</v>
      </c>
      <c r="E88" t="s">
        <v>77</v>
      </c>
      <c r="F88" t="s">
        <v>14</v>
      </c>
      <c r="G88" s="9">
        <f>(Tabulka1[[#This Row],[startovní číslo]]-1)*$T$1</f>
        <v>9.9537037037037025E-3</v>
      </c>
      <c r="H88" s="9">
        <f>VLOOKUP(Tabulka1[[#This Row],[startovní číslo]],Tabulka13[],5,0)+$P$1</f>
        <v>2.2418981481481481E-2</v>
      </c>
      <c r="I88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1.2465277777777778E-2</v>
      </c>
      <c r="J88" s="11" t="str">
        <f>IF(Tabulka1[[#This Row],[Pohlaví M/Z]]="Z",VLOOKUP(Tabulka1[[#This Row],[Ročník]],Tabulka3[],2,0),VLOOKUP(Tabulka1[[#This Row],[Ročník]],Tabulka3[],3,0))</f>
        <v>M40</v>
      </c>
      <c r="K88" s="8">
        <f>IF(Tabulka1[[#This Row],[výsledný čas]]="","",COUNTIFS([Kategorie],Tabulka1[[#This Row],[Kategorie]],[výsledný čas],"&lt;"&amp;Tabulka1[[#This Row],[výsledný čas]],[výsledný čas],"&lt;&gt;")+1)</f>
        <v>20</v>
      </c>
      <c r="L88" s="8">
        <f>IF(Tabulka1[[#This Row],[výsledný čas]]="","",COUNTIFS([Pohlaví M/Z],Tabulka1[[#This Row],[Pohlaví M/Z]],[výsledný čas],"&lt;"&amp;Tabulka1[[#This Row],[výsledný čas]],[výsledný čas],"&lt;&gt;")+1)</f>
        <v>49</v>
      </c>
      <c r="M88" s="8">
        <f>IF(ISERROR(RANK(Tabulka1[[#This Row],[výsledný čas]],[výsledný čas],1)),"",RANK(Tabulka1[[#This Row],[výsledný čas]],[výsledný čas],1))</f>
        <v>53</v>
      </c>
    </row>
    <row r="89" spans="1:13" hidden="1">
      <c r="A89" s="8">
        <v>88</v>
      </c>
      <c r="B89" s="31" t="s">
        <v>284</v>
      </c>
      <c r="C89" s="32" t="s">
        <v>147</v>
      </c>
      <c r="D89" s="29">
        <v>1990</v>
      </c>
      <c r="E89" s="8" t="s">
        <v>285</v>
      </c>
      <c r="F89" s="30" t="s">
        <v>22</v>
      </c>
      <c r="G89" s="9">
        <f>(Tabulka1[[#This Row],[startovní číslo]]-1)*$T$1</f>
        <v>1.0069444444444443E-2</v>
      </c>
      <c r="H89" s="9">
        <f>VLOOKUP(Tabulka1[[#This Row],[startovní číslo]],Tabulka13[],5,0)+$P$1</f>
        <v>2.2719907407407411E-2</v>
      </c>
      <c r="I89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1.2650462962962968E-2</v>
      </c>
      <c r="J89" s="30" t="str">
        <f>IF(Tabulka1[[#This Row],[Pohlaví M/Z]]="Z",VLOOKUP(Tabulka1[[#This Row],[Ročník]],Tabulka3[],2,0),VLOOKUP(Tabulka1[[#This Row],[Ročník]],Tabulka3[],3,0))</f>
        <v>Z20</v>
      </c>
      <c r="K89" s="29">
        <f>IF(Tabulka1[[#This Row],[výsledný čas]]="","",COUNTIFS([Kategorie],Tabulka1[[#This Row],[Kategorie]],[výsledný čas],"&lt;"&amp;Tabulka1[[#This Row],[výsledný čas]],[výsledný čas],"&lt;&gt;")+1)</f>
        <v>3</v>
      </c>
      <c r="L89" s="29">
        <f>IF(Tabulka1[[#This Row],[výsledný čas]]="","",COUNTIFS([Pohlaví M/Z],Tabulka1[[#This Row],[Pohlaví M/Z]],[výsledný čas],"&lt;"&amp;Tabulka1[[#This Row],[výsledný čas]],[výsledný čas],"&lt;&gt;")+1)</f>
        <v>5</v>
      </c>
      <c r="M89" s="29">
        <f>IF(ISERROR(RANK(Tabulka1[[#This Row],[výsledný čas]],[výsledný čas],1)),"",RANK(Tabulka1[[#This Row],[výsledný čas]],[výsledný čas],1))</f>
        <v>55</v>
      </c>
    </row>
    <row r="90" spans="1:13" hidden="1">
      <c r="A90" s="8">
        <v>89</v>
      </c>
      <c r="B90" s="31" t="s">
        <v>130</v>
      </c>
      <c r="C90" s="32" t="s">
        <v>84</v>
      </c>
      <c r="D90" s="29">
        <v>2002</v>
      </c>
      <c r="E90" s="8" t="s">
        <v>286</v>
      </c>
      <c r="F90" s="30" t="s">
        <v>14</v>
      </c>
      <c r="G90" s="9">
        <f>(Tabulka1[[#This Row],[startovní číslo]]-1)*$T$1</f>
        <v>1.0185185185185184E-2</v>
      </c>
      <c r="H90" s="9">
        <f>VLOOKUP(Tabulka1[[#This Row],[startovní číslo]],Tabulka13[],5,0)+$P$1</f>
        <v>2.2280092592592591E-2</v>
      </c>
      <c r="I90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1.2094907407407407E-2</v>
      </c>
      <c r="J90" s="30" t="str">
        <f>IF(Tabulka1[[#This Row],[Pohlaví M/Z]]="Z",VLOOKUP(Tabulka1[[#This Row],[Ročník]],Tabulka3[],2,0),VLOOKUP(Tabulka1[[#This Row],[Ročník]],Tabulka3[],3,0))</f>
        <v>M20</v>
      </c>
      <c r="K90" s="29">
        <f>IF(Tabulka1[[#This Row],[výsledný čas]]="","",COUNTIFS([Kategorie],Tabulka1[[#This Row],[Kategorie]],[výsledný čas],"&lt;"&amp;Tabulka1[[#This Row],[výsledný čas]],[výsledný čas],"&lt;&gt;")+1)</f>
        <v>10</v>
      </c>
      <c r="L90" s="29">
        <f>IF(Tabulka1[[#This Row],[výsledný čas]]="","",COUNTIFS([Pohlaví M/Z],Tabulka1[[#This Row],[Pohlaví M/Z]],[výsledný čas],"&lt;"&amp;Tabulka1[[#This Row],[výsledný čas]],[výsledný čas],"&lt;&gt;")+1)</f>
        <v>44</v>
      </c>
      <c r="M90" s="29">
        <f>IF(ISERROR(RANK(Tabulka1[[#This Row],[výsledný čas]],[výsledný čas],1)),"",RANK(Tabulka1[[#This Row],[výsledný čas]],[výsledný čas],1))</f>
        <v>47</v>
      </c>
    </row>
    <row r="91" spans="1:13" hidden="1">
      <c r="A91" s="8">
        <v>90</v>
      </c>
      <c r="B91" s="31" t="s">
        <v>287</v>
      </c>
      <c r="C91" s="32" t="s">
        <v>13</v>
      </c>
      <c r="D91" s="29">
        <v>1977</v>
      </c>
      <c r="E91" s="8" t="s">
        <v>288</v>
      </c>
      <c r="F91" s="30" t="s">
        <v>14</v>
      </c>
      <c r="G91" s="9">
        <f>(Tabulka1[[#This Row],[startovní číslo]]-1)*$T$1</f>
        <v>1.0300925925925925E-2</v>
      </c>
      <c r="H91" s="9">
        <f>VLOOKUP(Tabulka1[[#This Row],[startovní číslo]],Tabulka13[],5,0)+$P$1</f>
        <v>2.0277777777777777E-2</v>
      </c>
      <c r="I91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9.9768518518518513E-3</v>
      </c>
      <c r="J91" s="30" t="str">
        <f>IF(Tabulka1[[#This Row],[Pohlaví M/Z]]="Z",VLOOKUP(Tabulka1[[#This Row],[Ročník]],Tabulka3[],2,0),VLOOKUP(Tabulka1[[#This Row],[Ročník]],Tabulka3[],3,0))</f>
        <v>M40</v>
      </c>
      <c r="K91" s="29">
        <f>IF(Tabulka1[[#This Row],[výsledný čas]]="","",COUNTIFS([Kategorie],Tabulka1[[#This Row],[Kategorie]],[výsledný čas],"&lt;"&amp;Tabulka1[[#This Row],[výsledný čas]],[výsledný čas],"&lt;&gt;")+1)</f>
        <v>5</v>
      </c>
      <c r="L91" s="29">
        <f>IF(Tabulka1[[#This Row],[výsledný čas]]="","",COUNTIFS([Pohlaví M/Z],Tabulka1[[#This Row],[Pohlaví M/Z]],[výsledný čas],"&lt;"&amp;Tabulka1[[#This Row],[výsledný čas]],[výsledný čas],"&lt;&gt;")+1)</f>
        <v>7</v>
      </c>
      <c r="M91" s="29">
        <f>IF(ISERROR(RANK(Tabulka1[[#This Row],[výsledný čas]],[výsledný čas],1)),"",RANK(Tabulka1[[#This Row],[výsledný čas]],[výsledný čas],1))</f>
        <v>8</v>
      </c>
    </row>
    <row r="92" spans="1:13" hidden="1">
      <c r="A92" s="19">
        <v>91</v>
      </c>
      <c r="B92" s="17" t="s">
        <v>74</v>
      </c>
      <c r="C92" s="17" t="s">
        <v>13</v>
      </c>
      <c r="D92">
        <v>1975</v>
      </c>
      <c r="E92" t="s">
        <v>75</v>
      </c>
      <c r="F92" t="s">
        <v>14</v>
      </c>
      <c r="G92" s="9">
        <f>(Tabulka1[[#This Row],[startovní číslo]]-1)*$T$1</f>
        <v>1.0416666666666666E-2</v>
      </c>
      <c r="H92" s="9">
        <f>VLOOKUP(Tabulka1[[#This Row],[startovní číslo]],Tabulka13[],5,0)+$P$1</f>
        <v>2.1608796296296296E-2</v>
      </c>
      <c r="I92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1.119212962962963E-2</v>
      </c>
      <c r="J92" s="11" t="str">
        <f>IF(Tabulka1[[#This Row],[Pohlaví M/Z]]="Z",VLOOKUP(Tabulka1[[#This Row],[Ročník]],Tabulka3[],2,0),VLOOKUP(Tabulka1[[#This Row],[Ročník]],Tabulka3[],3,0))</f>
        <v>M40</v>
      </c>
      <c r="K92" s="8">
        <f>IF(Tabulka1[[#This Row],[výsledný čas]]="","",COUNTIFS([Kategorie],Tabulka1[[#This Row],[Kategorie]],[výsledný čas],"&lt;"&amp;Tabulka1[[#This Row],[výsledný čas]],[výsledný čas],"&lt;&gt;")+1)</f>
        <v>12</v>
      </c>
      <c r="L92" s="8">
        <f>IF(Tabulka1[[#This Row],[výsledný čas]]="","",COUNTIFS([Pohlaví M/Z],Tabulka1[[#This Row],[Pohlaví M/Z]],[výsledný čas],"&lt;"&amp;Tabulka1[[#This Row],[výsledný čas]],[výsledný čas],"&lt;&gt;")+1)</f>
        <v>22</v>
      </c>
      <c r="M92" s="8">
        <f>IF(ISERROR(RANK(Tabulka1[[#This Row],[výsledný čas]],[výsledný čas],1)),"",RANK(Tabulka1[[#This Row],[výsledný čas]],[výsledný čas],1))</f>
        <v>24</v>
      </c>
    </row>
    <row r="93" spans="1:13" hidden="1">
      <c r="A93" s="19">
        <v>92</v>
      </c>
      <c r="B93" s="17" t="s">
        <v>31</v>
      </c>
      <c r="C93" s="17" t="s">
        <v>32</v>
      </c>
      <c r="D93">
        <v>1985</v>
      </c>
      <c r="E93" t="s">
        <v>33</v>
      </c>
      <c r="F93" t="s">
        <v>14</v>
      </c>
      <c r="G93" s="9">
        <f>(Tabulka1[[#This Row],[startovní číslo]]-1)*$T$1</f>
        <v>1.0532407407407407E-2</v>
      </c>
      <c r="H93" s="9">
        <f>VLOOKUP(Tabulka1[[#This Row],[startovní číslo]],Tabulka13[],5,0)+$P$1</f>
        <v>2.1134259259259259E-2</v>
      </c>
      <c r="I93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1.0601851851851852E-2</v>
      </c>
      <c r="J93" s="11" t="str">
        <f>IF(Tabulka1[[#This Row],[Pohlaví M/Z]]="Z",VLOOKUP(Tabulka1[[#This Row],[Ročník]],Tabulka3[],2,0),VLOOKUP(Tabulka1[[#This Row],[Ročník]],Tabulka3[],3,0))</f>
        <v>M20</v>
      </c>
      <c r="K93" s="8">
        <f>IF(Tabulka1[[#This Row],[výsledný čas]]="","",COUNTIFS([Kategorie],Tabulka1[[#This Row],[Kategorie]],[výsledný čas],"&lt;"&amp;Tabulka1[[#This Row],[výsledný čas]],[výsledný čas],"&lt;&gt;")+1)</f>
        <v>2</v>
      </c>
      <c r="L93" s="8">
        <f>IF(Tabulka1[[#This Row],[výsledný čas]]="","",COUNTIFS([Pohlaví M/Z],Tabulka1[[#This Row],[Pohlaví M/Z]],[výsledný čas],"&lt;"&amp;Tabulka1[[#This Row],[výsledný čas]],[výsledný čas],"&lt;&gt;")+1)</f>
        <v>15</v>
      </c>
      <c r="M93" s="8">
        <f>IF(ISERROR(RANK(Tabulka1[[#This Row],[výsledný čas]],[výsledný čas],1)),"",RANK(Tabulka1[[#This Row],[výsledný čas]],[výsledný čas],1))</f>
        <v>16</v>
      </c>
    </row>
    <row r="94" spans="1:13" hidden="1">
      <c r="A94" s="19">
        <v>93</v>
      </c>
      <c r="B94" s="17" t="s">
        <v>44</v>
      </c>
      <c r="C94" s="17" t="s">
        <v>45</v>
      </c>
      <c r="D94">
        <v>1984</v>
      </c>
      <c r="E94" t="s">
        <v>46</v>
      </c>
      <c r="F94" t="s">
        <v>14</v>
      </c>
      <c r="G94" s="9">
        <f>(Tabulka1[[#This Row],[startovní číslo]]-1)*$T$1</f>
        <v>1.0648148148148148E-2</v>
      </c>
      <c r="H94" s="9">
        <f>VLOOKUP(Tabulka1[[#This Row],[startovní číslo]],Tabulka13[],5,0)+$P$1</f>
        <v>2.2222222222222223E-2</v>
      </c>
      <c r="I94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1.1574074074074075E-2</v>
      </c>
      <c r="J94" s="11" t="str">
        <f>IF(Tabulka1[[#This Row],[Pohlaví M/Z]]="Z",VLOOKUP(Tabulka1[[#This Row],[Ročník]],Tabulka3[],2,0),VLOOKUP(Tabulka1[[#This Row],[Ročník]],Tabulka3[],3,0))</f>
        <v>M20</v>
      </c>
      <c r="K94" s="8">
        <f>IF(Tabulka1[[#This Row],[výsledný čas]]="","",COUNTIFS([Kategorie],Tabulka1[[#This Row],[Kategorie]],[výsledný čas],"&lt;"&amp;Tabulka1[[#This Row],[výsledný čas]],[výsledný čas],"&lt;&gt;")+1)</f>
        <v>8</v>
      </c>
      <c r="L94" s="8">
        <f>IF(Tabulka1[[#This Row],[výsledný čas]]="","",COUNTIFS([Pohlaví M/Z],Tabulka1[[#This Row],[Pohlaví M/Z]],[výsledný čas],"&lt;"&amp;Tabulka1[[#This Row],[výsledný čas]],[výsledný čas],"&lt;&gt;")+1)</f>
        <v>29</v>
      </c>
      <c r="M94" s="8">
        <f>IF(ISERROR(RANK(Tabulka1[[#This Row],[výsledný čas]],[výsledný čas],1)),"",RANK(Tabulka1[[#This Row],[výsledný čas]],[výsledný čas],1))</f>
        <v>32</v>
      </c>
    </row>
    <row r="95" spans="1:13" hidden="1">
      <c r="A95" s="19">
        <v>94</v>
      </c>
      <c r="B95" s="17" t="s">
        <v>110</v>
      </c>
      <c r="C95" s="17" t="s">
        <v>111</v>
      </c>
      <c r="D95">
        <v>1969</v>
      </c>
      <c r="E95" t="s">
        <v>112</v>
      </c>
      <c r="F95" t="s">
        <v>14</v>
      </c>
      <c r="G95" s="9">
        <f>(Tabulka1[[#This Row],[startovní číslo]]-1)*$T$1</f>
        <v>1.0763888888888889E-2</v>
      </c>
      <c r="H95" s="9">
        <f>VLOOKUP(Tabulka1[[#This Row],[startovní číslo]],Tabulka13[],5,0)+$P$1</f>
        <v>2.2499999999999996E-2</v>
      </c>
      <c r="I95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1.1736111111111107E-2</v>
      </c>
      <c r="J95" s="11" t="str">
        <f>IF(Tabulka1[[#This Row],[Pohlaví M/Z]]="Z",VLOOKUP(Tabulka1[[#This Row],[Ročník]],Tabulka3[],2,0),VLOOKUP(Tabulka1[[#This Row],[Ročník]],Tabulka3[],3,0))</f>
        <v>M50</v>
      </c>
      <c r="K95" s="8">
        <f>IF(Tabulka1[[#This Row],[výsledný čas]]="","",COUNTIFS([Kategorie],Tabulka1[[#This Row],[Kategorie]],[výsledný čas],"&lt;"&amp;Tabulka1[[#This Row],[výsledný čas]],[výsledný čas],"&lt;&gt;")+1)</f>
        <v>6</v>
      </c>
      <c r="L95" s="8">
        <f>IF(Tabulka1[[#This Row],[výsledný čas]]="","",COUNTIFS([Pohlaví M/Z],Tabulka1[[#This Row],[Pohlaví M/Z]],[výsledný čas],"&lt;"&amp;Tabulka1[[#This Row],[výsledný čas]],[výsledný čas],"&lt;&gt;")+1)</f>
        <v>33</v>
      </c>
      <c r="M95" s="8">
        <f>IF(ISERROR(RANK(Tabulka1[[#This Row],[výsledný čas]],[výsledný čas],1)),"",RANK(Tabulka1[[#This Row],[výsledný čas]],[výsledný čas],1))</f>
        <v>35</v>
      </c>
    </row>
    <row r="96" spans="1:13" hidden="1">
      <c r="A96" s="8">
        <v>95</v>
      </c>
      <c r="B96" s="31" t="s">
        <v>289</v>
      </c>
      <c r="C96" s="32" t="s">
        <v>147</v>
      </c>
      <c r="D96" s="29">
        <v>1990</v>
      </c>
      <c r="E96" s="8" t="s">
        <v>290</v>
      </c>
      <c r="F96" s="30" t="s">
        <v>22</v>
      </c>
      <c r="G96" s="9">
        <f>(Tabulka1[[#This Row],[startovní číslo]]-1)*$T$1</f>
        <v>1.0879629629629628E-2</v>
      </c>
      <c r="H96" s="9">
        <f>VLOOKUP(Tabulka1[[#This Row],[startovní číslo]],Tabulka13[],5,0)+$P$1</f>
        <v>2.2037037037037036E-2</v>
      </c>
      <c r="I96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1.1157407407407408E-2</v>
      </c>
      <c r="J96" s="30" t="str">
        <f>IF(Tabulka1[[#This Row],[Pohlaví M/Z]]="Z",VLOOKUP(Tabulka1[[#This Row],[Ročník]],Tabulka3[],2,0),VLOOKUP(Tabulka1[[#This Row],[Ročník]],Tabulka3[],3,0))</f>
        <v>Z20</v>
      </c>
      <c r="K96" s="29">
        <f>IF(Tabulka1[[#This Row],[výsledný čas]]="","",COUNTIFS([Kategorie],Tabulka1[[#This Row],[Kategorie]],[výsledný čas],"&lt;"&amp;Tabulka1[[#This Row],[výsledný čas]],[výsledný čas],"&lt;&gt;")+1)</f>
        <v>1</v>
      </c>
      <c r="L96" s="29">
        <f>IF(Tabulka1[[#This Row],[výsledný čas]]="","",COUNTIFS([Pohlaví M/Z],Tabulka1[[#This Row],[Pohlaví M/Z]],[výsledný čas],"&lt;"&amp;Tabulka1[[#This Row],[výsledný čas]],[výsledný čas],"&lt;&gt;")+1)</f>
        <v>2</v>
      </c>
      <c r="M96" s="29">
        <f>IF(ISERROR(RANK(Tabulka1[[#This Row],[výsledný čas]],[výsledný čas],1)),"",RANK(Tabulka1[[#This Row],[výsledný čas]],[výsledný čas],1))</f>
        <v>22</v>
      </c>
    </row>
    <row r="97" spans="1:13" hidden="1">
      <c r="A97" s="8">
        <v>96</v>
      </c>
      <c r="B97" s="31" t="s">
        <v>291</v>
      </c>
      <c r="C97" s="32" t="s">
        <v>81</v>
      </c>
      <c r="D97" s="29">
        <v>1977</v>
      </c>
      <c r="E97" s="8" t="s">
        <v>292</v>
      </c>
      <c r="F97" s="30" t="s">
        <v>14</v>
      </c>
      <c r="G97" s="9">
        <f>(Tabulka1[[#This Row],[startovní číslo]]-1)*$T$1</f>
        <v>1.0995370370370369E-2</v>
      </c>
      <c r="H97" s="9">
        <f>VLOOKUP(Tabulka1[[#This Row],[startovní číslo]],Tabulka13[],5,0)+$P$1</f>
        <v>2.6018518518518521E-2</v>
      </c>
      <c r="I97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1.5023148148148152E-2</v>
      </c>
      <c r="J97" s="30" t="str">
        <f>IF(Tabulka1[[#This Row],[Pohlaví M/Z]]="Z",VLOOKUP(Tabulka1[[#This Row],[Ročník]],Tabulka3[],2,0),VLOOKUP(Tabulka1[[#This Row],[Ročník]],Tabulka3[],3,0))</f>
        <v>M40</v>
      </c>
      <c r="K97" s="29">
        <f>IF(Tabulka1[[#This Row],[výsledný čas]]="","",COUNTIFS([Kategorie],Tabulka1[[#This Row],[Kategorie]],[výsledný čas],"&lt;"&amp;Tabulka1[[#This Row],[výsledný čas]],[výsledný čas],"&lt;&gt;")+1)</f>
        <v>23</v>
      </c>
      <c r="L97" s="29">
        <f>IF(Tabulka1[[#This Row],[výsledný čas]]="","",COUNTIFS([Pohlaví M/Z],Tabulka1[[#This Row],[Pohlaví M/Z]],[výsledný čas],"&lt;"&amp;Tabulka1[[#This Row],[výsledný čas]],[výsledný čas],"&lt;&gt;")+1)</f>
        <v>65</v>
      </c>
      <c r="M97" s="29">
        <f>IF(ISERROR(RANK(Tabulka1[[#This Row],[výsledný čas]],[výsledný čas],1)),"",RANK(Tabulka1[[#This Row],[výsledný čas]],[výsledný čas],1))</f>
        <v>84</v>
      </c>
    </row>
    <row r="98" spans="1:13" hidden="1">
      <c r="A98" s="19">
        <v>97</v>
      </c>
      <c r="B98" s="28" t="s">
        <v>78</v>
      </c>
      <c r="C98" s="27" t="s">
        <v>60</v>
      </c>
      <c r="D98" s="29">
        <v>1980</v>
      </c>
      <c r="E98" s="8" t="s">
        <v>79</v>
      </c>
      <c r="F98" s="30" t="s">
        <v>14</v>
      </c>
      <c r="G98" s="9">
        <f>(Tabulka1[[#This Row],[startovní číslo]]-1)*$T$1</f>
        <v>1.111111111111111E-2</v>
      </c>
      <c r="H98" s="9">
        <f>VLOOKUP(Tabulka1[[#This Row],[startovní číslo]],Tabulka13[],5,0)+$P$1</f>
        <v>2.0775462962962964E-2</v>
      </c>
      <c r="I98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9.6643518518518545E-3</v>
      </c>
      <c r="J98" s="30" t="str">
        <f>IF(Tabulka1[[#This Row],[Pohlaví M/Z]]="Z",VLOOKUP(Tabulka1[[#This Row],[Ročník]],Tabulka3[],2,0),VLOOKUP(Tabulka1[[#This Row],[Ročník]],Tabulka3[],3,0))</f>
        <v>M40</v>
      </c>
      <c r="K98" s="29">
        <f>IF(Tabulka1[[#This Row],[výsledný čas]]="","",COUNTIFS([Kategorie],Tabulka1[[#This Row],[Kategorie]],[výsledný čas],"&lt;"&amp;Tabulka1[[#This Row],[výsledný čas]],[výsledný čas],"&lt;&gt;")+1)</f>
        <v>3</v>
      </c>
      <c r="L98" s="29">
        <f>IF(Tabulka1[[#This Row],[výsledný čas]]="","",COUNTIFS([Pohlaví M/Z],Tabulka1[[#This Row],[Pohlaví M/Z]],[výsledný čas],"&lt;"&amp;Tabulka1[[#This Row],[výsledný čas]],[výsledný čas],"&lt;&gt;")+1)</f>
        <v>4</v>
      </c>
      <c r="M98" s="29">
        <f>IF(ISERROR(RANK(Tabulka1[[#This Row],[výsledný čas]],[výsledný čas],1)),"",RANK(Tabulka1[[#This Row],[výsledný čas]],[výsledný čas],1))</f>
        <v>5</v>
      </c>
    </row>
    <row r="99" spans="1:13" hidden="1">
      <c r="A99" s="19">
        <v>98</v>
      </c>
      <c r="B99" s="17" t="s">
        <v>240</v>
      </c>
      <c r="C99" s="17" t="s">
        <v>57</v>
      </c>
      <c r="D99">
        <v>1983</v>
      </c>
      <c r="E99" t="s">
        <v>228</v>
      </c>
      <c r="F99" t="s">
        <v>14</v>
      </c>
      <c r="G99" s="9">
        <f>(Tabulka1[[#This Row],[startovní číslo]]-1)*$T$1</f>
        <v>1.1226851851851851E-2</v>
      </c>
      <c r="H99" s="9">
        <f>VLOOKUP(Tabulka1[[#This Row],[startovní číslo]],Tabulka13[],5,0)+$P$1</f>
        <v>2.7465277777777772E-2</v>
      </c>
      <c r="I99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1.623842592592592E-2</v>
      </c>
      <c r="J99" s="11" t="str">
        <f>IF(Tabulka1[[#This Row],[Pohlaví M/Z]]="Z",VLOOKUP(Tabulka1[[#This Row],[Ročník]],Tabulka3[],2,0),VLOOKUP(Tabulka1[[#This Row],[Ročník]],Tabulka3[],3,0))</f>
        <v>M20</v>
      </c>
      <c r="K99" s="8">
        <f>IF(Tabulka1[[#This Row],[výsledný čas]]="","",COUNTIFS([Kategorie],Tabulka1[[#This Row],[Kategorie]],[výsledný čas],"&lt;"&amp;Tabulka1[[#This Row],[výsledný čas]],[výsledný čas],"&lt;&gt;")+1)</f>
        <v>12</v>
      </c>
      <c r="L99" s="8">
        <f>IF(Tabulka1[[#This Row],[výsledný čas]]="","",COUNTIFS([Pohlaví M/Z],Tabulka1[[#This Row],[Pohlaví M/Z]],[výsledný čas],"&lt;"&amp;Tabulka1[[#This Row],[výsledný čas]],[výsledný čas],"&lt;&gt;")+1)</f>
        <v>72</v>
      </c>
      <c r="M99" s="8">
        <f>IF(ISERROR(RANK(Tabulka1[[#This Row],[výsledný čas]],[výsledný čas],1)),"",RANK(Tabulka1[[#This Row],[výsledný čas]],[výsledný čas],1))</f>
        <v>94</v>
      </c>
    </row>
    <row r="100" spans="1:13" hidden="1">
      <c r="A100" s="19">
        <v>99</v>
      </c>
      <c r="B100" s="17" t="s">
        <v>69</v>
      </c>
      <c r="C100" s="17" t="s">
        <v>13</v>
      </c>
      <c r="D100">
        <v>1975</v>
      </c>
      <c r="E100" t="s">
        <v>70</v>
      </c>
      <c r="F100" t="s">
        <v>14</v>
      </c>
      <c r="G100" s="9">
        <f>(Tabulka1[[#This Row],[startovní číslo]]-1)*$T$1</f>
        <v>1.1342592592592592E-2</v>
      </c>
      <c r="H100" s="9">
        <f>VLOOKUP(Tabulka1[[#This Row],[startovní číslo]],Tabulka13[],5,0)+$P$1</f>
        <v>2.3159722222222224E-2</v>
      </c>
      <c r="I100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1.1817129629629632E-2</v>
      </c>
      <c r="J100" s="11" t="str">
        <f>IF(Tabulka1[[#This Row],[Pohlaví M/Z]]="Z",VLOOKUP(Tabulka1[[#This Row],[Ročník]],Tabulka3[],2,0),VLOOKUP(Tabulka1[[#This Row],[Ročník]],Tabulka3[],3,0))</f>
        <v>M40</v>
      </c>
      <c r="K100" s="8">
        <f>IF(Tabulka1[[#This Row],[výsledný čas]]="","",COUNTIFS([Kategorie],Tabulka1[[#This Row],[Kategorie]],[výsledný čas],"&lt;"&amp;Tabulka1[[#This Row],[výsledný čas]],[výsledný čas],"&lt;&gt;")+1)</f>
        <v>16</v>
      </c>
      <c r="L100" s="8">
        <f>IF(Tabulka1[[#This Row],[výsledný čas]]="","",COUNTIFS([Pohlaví M/Z],Tabulka1[[#This Row],[Pohlaví M/Z]],[výsledný čas],"&lt;"&amp;Tabulka1[[#This Row],[výsledný čas]],[výsledný čas],"&lt;&gt;")+1)</f>
        <v>36</v>
      </c>
      <c r="M100" s="8">
        <f>IF(ISERROR(RANK(Tabulka1[[#This Row],[výsledný čas]],[výsledný čas],1)),"",RANK(Tabulka1[[#This Row],[výsledný čas]],[výsledný čas],1))</f>
        <v>39</v>
      </c>
    </row>
    <row r="101" spans="1:13" hidden="1">
      <c r="A101" s="8">
        <v>100</v>
      </c>
      <c r="B101" s="31" t="s">
        <v>293</v>
      </c>
      <c r="C101" s="32" t="s">
        <v>32</v>
      </c>
      <c r="D101" s="29">
        <v>1950</v>
      </c>
      <c r="E101" s="8" t="s">
        <v>126</v>
      </c>
      <c r="F101" s="30" t="s">
        <v>14</v>
      </c>
      <c r="G101" s="9">
        <f>(Tabulka1[[#This Row],[startovní číslo]]-1)*$T$1</f>
        <v>1.1458333333333333E-2</v>
      </c>
      <c r="H101" s="9">
        <f>VLOOKUP(Tabulka1[[#This Row],[startovní číslo]],Tabulka13[],5,0)+$P$1</f>
        <v>2.826388888888889E-2</v>
      </c>
      <c r="I101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1.680555555555556E-2</v>
      </c>
      <c r="J101" s="30" t="str">
        <f>IF(Tabulka1[[#This Row],[Pohlaví M/Z]]="Z",VLOOKUP(Tabulka1[[#This Row],[Ročník]],Tabulka3[],2,0),VLOOKUP(Tabulka1[[#This Row],[Ročník]],Tabulka3[],3,0))</f>
        <v>M70</v>
      </c>
      <c r="K101" s="29">
        <f>IF(Tabulka1[[#This Row],[výsledný čas]]="","",COUNTIFS([Kategorie],Tabulka1[[#This Row],[Kategorie]],[výsledný čas],"&lt;"&amp;Tabulka1[[#This Row],[výsledný čas]],[výsledný čas],"&lt;&gt;")+1)</f>
        <v>6</v>
      </c>
      <c r="L101" s="29">
        <f>IF(Tabulka1[[#This Row],[výsledný čas]]="","",COUNTIFS([Pohlaví M/Z],Tabulka1[[#This Row],[Pohlaví M/Z]],[výsledný čas],"&lt;"&amp;Tabulka1[[#This Row],[výsledný čas]],[výsledný čas],"&lt;&gt;")+1)</f>
        <v>75</v>
      </c>
      <c r="M101" s="29">
        <f>IF(ISERROR(RANK(Tabulka1[[#This Row],[výsledný čas]],[výsledný čas],1)),"",RANK(Tabulka1[[#This Row],[výsledný čas]],[výsledný čas],1))</f>
        <v>100</v>
      </c>
    </row>
    <row r="102" spans="1:13" hidden="1">
      <c r="A102" s="8">
        <v>101</v>
      </c>
      <c r="B102" s="31" t="s">
        <v>294</v>
      </c>
      <c r="C102" s="32" t="s">
        <v>13</v>
      </c>
      <c r="D102" s="29">
        <v>1964</v>
      </c>
      <c r="E102" s="8" t="s">
        <v>292</v>
      </c>
      <c r="F102" s="30" t="s">
        <v>14</v>
      </c>
      <c r="G102" s="9">
        <f>(Tabulka1[[#This Row],[startovní číslo]]-1)*$T$1</f>
        <v>1.1574074074074073E-2</v>
      </c>
      <c r="H102" s="9">
        <f>VLOOKUP(Tabulka1[[#This Row],[startovní číslo]],Tabulka13[],5,0)+$P$1</f>
        <v>2.4467592592592593E-2</v>
      </c>
      <c r="I102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1.2893518518518519E-2</v>
      </c>
      <c r="J102" s="30" t="str">
        <f>IF(Tabulka1[[#This Row],[Pohlaví M/Z]]="Z",VLOOKUP(Tabulka1[[#This Row],[Ročník]],Tabulka3[],2,0),VLOOKUP(Tabulka1[[#This Row],[Ročník]],Tabulka3[],3,0))</f>
        <v>M50</v>
      </c>
      <c r="K102" s="29">
        <f>IF(Tabulka1[[#This Row],[výsledný čas]]="","",COUNTIFS([Kategorie],Tabulka1[[#This Row],[Kategorie]],[výsledný čas],"&lt;"&amp;Tabulka1[[#This Row],[výsledný čas]],[výsledný čas],"&lt;&gt;")+1)</f>
        <v>15</v>
      </c>
      <c r="L102" s="29">
        <f>IF(Tabulka1[[#This Row],[výsledný čas]]="","",COUNTIFS([Pohlaví M/Z],Tabulka1[[#This Row],[Pohlaví M/Z]],[výsledný čas],"&lt;"&amp;Tabulka1[[#This Row],[výsledný čas]],[výsledný čas],"&lt;&gt;")+1)</f>
        <v>51</v>
      </c>
      <c r="M102" s="29">
        <f>IF(ISERROR(RANK(Tabulka1[[#This Row],[výsledný čas]],[výsledný čas],1)),"",RANK(Tabulka1[[#This Row],[výsledný čas]],[výsledný čas],1))</f>
        <v>57</v>
      </c>
    </row>
    <row r="103" spans="1:13" hidden="1">
      <c r="A103" s="19">
        <v>102</v>
      </c>
      <c r="B103" s="17" t="s">
        <v>62</v>
      </c>
      <c r="C103" s="17" t="s">
        <v>57</v>
      </c>
      <c r="D103">
        <v>1982</v>
      </c>
      <c r="E103" t="s">
        <v>63</v>
      </c>
      <c r="F103" t="s">
        <v>14</v>
      </c>
      <c r="G103" s="9">
        <f>(Tabulka1[[#This Row],[startovní číslo]]-1)*$T$1</f>
        <v>1.1689814814814814E-2</v>
      </c>
      <c r="H103" s="9">
        <f>VLOOKUP(Tabulka1[[#This Row],[startovní číslo]],Tabulka13[],5,0)+$P$1</f>
        <v>2.0300925925925927E-2</v>
      </c>
      <c r="I103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8.6111111111111128E-3</v>
      </c>
      <c r="J103" s="11" t="str">
        <f>IF(Tabulka1[[#This Row],[Pohlaví M/Z]]="Z",VLOOKUP(Tabulka1[[#This Row],[Ročník]],Tabulka3[],2,0),VLOOKUP(Tabulka1[[#This Row],[Ročník]],Tabulka3[],3,0))</f>
        <v>M40</v>
      </c>
      <c r="K103" s="8">
        <f>IF(Tabulka1[[#This Row],[výsledný čas]]="","",COUNTIFS([Kategorie],Tabulka1[[#This Row],[Kategorie]],[výsledný čas],"&lt;"&amp;Tabulka1[[#This Row],[výsledný čas]],[výsledný čas],"&lt;&gt;")+1)</f>
        <v>1</v>
      </c>
      <c r="L103" s="8">
        <f>IF(Tabulka1[[#This Row],[výsledný čas]]="","",COUNTIFS([Pohlaví M/Z],Tabulka1[[#This Row],[Pohlaví M/Z]],[výsledný čas],"&lt;"&amp;Tabulka1[[#This Row],[výsledný čas]],[výsledný čas],"&lt;&gt;")+1)</f>
        <v>1</v>
      </c>
      <c r="M103" s="8">
        <f>IF(ISERROR(RANK(Tabulka1[[#This Row],[výsledný čas]],[výsledný čas],1)),"",RANK(Tabulka1[[#This Row],[výsledný čas]],[výsledný čas],1))</f>
        <v>1</v>
      </c>
    </row>
    <row r="104" spans="1:13" hidden="1">
      <c r="A104" s="8">
        <v>103</v>
      </c>
      <c r="B104" s="31" t="s">
        <v>295</v>
      </c>
      <c r="C104" s="32" t="s">
        <v>296</v>
      </c>
      <c r="D104" s="29">
        <v>1981</v>
      </c>
      <c r="E104" s="8" t="s">
        <v>297</v>
      </c>
      <c r="F104" s="30" t="s">
        <v>22</v>
      </c>
      <c r="G104" s="9">
        <f>(Tabulka1[[#This Row],[startovní číslo]]-1)*$T$1</f>
        <v>1.1805555555555555E-2</v>
      </c>
      <c r="H104" s="9">
        <f>VLOOKUP(Tabulka1[[#This Row],[startovní číslo]],Tabulka13[],5,0)+$P$1</f>
        <v>2.6712962962962966E-2</v>
      </c>
      <c r="I104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1.4907407407407411E-2</v>
      </c>
      <c r="J104" s="30" t="str">
        <f>IF(Tabulka1[[#This Row],[Pohlaví M/Z]]="Z",VLOOKUP(Tabulka1[[#This Row],[Ročník]],Tabulka3[],2,0),VLOOKUP(Tabulka1[[#This Row],[Ročník]],Tabulka3[],3,0))</f>
        <v>Z35</v>
      </c>
      <c r="K104" s="29">
        <f>IF(Tabulka1[[#This Row],[výsledný čas]]="","",COUNTIFS([Kategorie],Tabulka1[[#This Row],[Kategorie]],[výsledný čas],"&lt;"&amp;Tabulka1[[#This Row],[výsledný čas]],[výsledný čas],"&lt;&gt;")+1)</f>
        <v>5</v>
      </c>
      <c r="L104" s="29">
        <f>IF(Tabulka1[[#This Row],[výsledný čas]]="","",COUNTIFS([Pohlaví M/Z],Tabulka1[[#This Row],[Pohlaví M/Z]],[výsledný čas],"&lt;"&amp;Tabulka1[[#This Row],[výsledný čas]],[výsledný čas],"&lt;&gt;")+1)</f>
        <v>19</v>
      </c>
      <c r="M104" s="29">
        <f>IF(ISERROR(RANK(Tabulka1[[#This Row],[výsledný čas]],[výsledný čas],1)),"",RANK(Tabulka1[[#This Row],[výsledný čas]],[výsledný čas],1))</f>
        <v>83</v>
      </c>
    </row>
    <row r="105" spans="1:13" hidden="1">
      <c r="A105" s="19">
        <v>104</v>
      </c>
      <c r="B105" s="17" t="s">
        <v>59</v>
      </c>
      <c r="C105" s="17" t="s">
        <v>60</v>
      </c>
      <c r="D105">
        <v>1980</v>
      </c>
      <c r="E105" t="s">
        <v>61</v>
      </c>
      <c r="F105" t="s">
        <v>14</v>
      </c>
      <c r="G105" s="9">
        <f>(Tabulka1[[#This Row],[startovní číslo]]-1)*$T$1</f>
        <v>1.1921296296296296E-2</v>
      </c>
      <c r="H105" s="9">
        <f>VLOOKUP(Tabulka1[[#This Row],[startovní číslo]],Tabulka13[],5,0)+$P$1</f>
        <v>2.210648148148148E-2</v>
      </c>
      <c r="I105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1.0185185185185184E-2</v>
      </c>
      <c r="J105" s="11" t="str">
        <f>IF(Tabulka1[[#This Row],[Pohlaví M/Z]]="Z",VLOOKUP(Tabulka1[[#This Row],[Ročník]],Tabulka3[],2,0),VLOOKUP(Tabulka1[[#This Row],[Ročník]],Tabulka3[],3,0))</f>
        <v>M40</v>
      </c>
      <c r="K105" s="8">
        <f>IF(Tabulka1[[#This Row],[výsledný čas]]="","",COUNTIFS([Kategorie],Tabulka1[[#This Row],[Kategorie]],[výsledný čas],"&lt;"&amp;Tabulka1[[#This Row],[výsledný čas]],[výsledný čas],"&lt;&gt;")+1)</f>
        <v>7</v>
      </c>
      <c r="L105" s="8">
        <f>IF(Tabulka1[[#This Row],[výsledný čas]]="","",COUNTIFS([Pohlaví M/Z],Tabulka1[[#This Row],[Pohlaví M/Z]],[výsledný čas],"&lt;"&amp;Tabulka1[[#This Row],[výsledný čas]],[výsledný čas],"&lt;&gt;")+1)</f>
        <v>10</v>
      </c>
      <c r="M105" s="8">
        <f>IF(ISERROR(RANK(Tabulka1[[#This Row],[výsledný čas]],[výsledný čas],1)),"",RANK(Tabulka1[[#This Row],[výsledný čas]],[výsledný čas],1))</f>
        <v>11</v>
      </c>
    </row>
    <row r="106" spans="1:13" hidden="1">
      <c r="A106" s="8">
        <v>105</v>
      </c>
      <c r="B106" s="31" t="s">
        <v>298</v>
      </c>
      <c r="C106" s="32" t="s">
        <v>299</v>
      </c>
      <c r="D106" s="29">
        <v>2009</v>
      </c>
      <c r="E106" s="8" t="s">
        <v>300</v>
      </c>
      <c r="F106" s="30" t="s">
        <v>14</v>
      </c>
      <c r="G106" s="9">
        <f>(Tabulka1[[#This Row],[startovní číslo]]-1)*$T$1</f>
        <v>1.2037037037037035E-2</v>
      </c>
      <c r="H106" s="9">
        <f>VLOOKUP(Tabulka1[[#This Row],[startovní číslo]],Tabulka13[],5,0)+$P$1</f>
        <v>2.6296296296296293E-2</v>
      </c>
      <c r="I106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1.4259259259259258E-2</v>
      </c>
      <c r="J106" s="30" t="str">
        <f>IF(Tabulka1[[#This Row],[Pohlaví M/Z]]="Z",VLOOKUP(Tabulka1[[#This Row],[Ročník]],Tabulka3[],2,0),VLOOKUP(Tabulka1[[#This Row],[Ročník]],Tabulka3[],3,0))</f>
        <v>Jri</v>
      </c>
      <c r="K106" s="29">
        <f>IF(Tabulka1[[#This Row],[výsledný čas]]="","",COUNTIFS([Kategorie],Tabulka1[[#This Row],[Kategorie]],[výsledný čas],"&lt;"&amp;Tabulka1[[#This Row],[výsledný čas]],[výsledný čas],"&lt;&gt;")+1)</f>
        <v>2</v>
      </c>
      <c r="L106" s="29">
        <f>IF(Tabulka1[[#This Row],[výsledný čas]]="","",COUNTIFS([Pohlaví M/Z],Tabulka1[[#This Row],[Pohlaví M/Z]],[výsledný čas],"&lt;"&amp;Tabulka1[[#This Row],[výsledný čas]],[výsledný čas],"&lt;&gt;")+1)</f>
        <v>62</v>
      </c>
      <c r="M106" s="29">
        <f>IF(ISERROR(RANK(Tabulka1[[#This Row],[výsledný čas]],[výsledný čas],1)),"",RANK(Tabulka1[[#This Row],[výsledný čas]],[výsledný čas],1))</f>
        <v>77</v>
      </c>
    </row>
    <row r="107" spans="1:13" hidden="1">
      <c r="A107" s="8">
        <v>106</v>
      </c>
      <c r="B107" s="31" t="s">
        <v>298</v>
      </c>
      <c r="C107" s="32" t="s">
        <v>138</v>
      </c>
      <c r="D107" s="29">
        <v>1971</v>
      </c>
      <c r="E107" s="8" t="s">
        <v>300</v>
      </c>
      <c r="F107" s="30" t="s">
        <v>14</v>
      </c>
      <c r="G107" s="9">
        <f>(Tabulka1[[#This Row],[startovní číslo]]-1)*$T$1</f>
        <v>1.2152777777777776E-2</v>
      </c>
      <c r="H107" s="9">
        <f>VLOOKUP(Tabulka1[[#This Row],[startovní číslo]],Tabulka13[],5,0)+$P$1</f>
        <v>3.1319444444444448E-2</v>
      </c>
      <c r="I107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1.9166666666666672E-2</v>
      </c>
      <c r="J107" s="30" t="str">
        <f>IF(Tabulka1[[#This Row],[Pohlaví M/Z]]="Z",VLOOKUP(Tabulka1[[#This Row],[Ročník]],Tabulka3[],2,0),VLOOKUP(Tabulka1[[#This Row],[Ročník]],Tabulka3[],3,0))</f>
        <v>M50</v>
      </c>
      <c r="K107" s="29">
        <f>IF(Tabulka1[[#This Row],[výsledný čas]]="","",COUNTIFS([Kategorie],Tabulka1[[#This Row],[Kategorie]],[výsledný čas],"&lt;"&amp;Tabulka1[[#This Row],[výsledný čas]],[výsledný čas],"&lt;&gt;")+1)</f>
        <v>21</v>
      </c>
      <c r="L107" s="29">
        <f>IF(Tabulka1[[#This Row],[výsledný čas]]="","",COUNTIFS([Pohlaví M/Z],Tabulka1[[#This Row],[Pohlaví M/Z]],[výsledný čas],"&lt;"&amp;Tabulka1[[#This Row],[výsledný čas]],[výsledný čas],"&lt;&gt;")+1)</f>
        <v>82</v>
      </c>
      <c r="M107" s="29">
        <f>IF(ISERROR(RANK(Tabulka1[[#This Row],[výsledný čas]],[výsledný čas],1)),"",RANK(Tabulka1[[#This Row],[výsledný čas]],[výsledný čas],1))</f>
        <v>111</v>
      </c>
    </row>
    <row r="108" spans="1:13" hidden="1">
      <c r="A108" s="8">
        <v>107</v>
      </c>
      <c r="B108" s="31" t="s">
        <v>301</v>
      </c>
      <c r="C108" s="32" t="s">
        <v>302</v>
      </c>
      <c r="D108" s="29">
        <v>1981</v>
      </c>
      <c r="E108" s="8" t="s">
        <v>303</v>
      </c>
      <c r="F108" s="30" t="s">
        <v>14</v>
      </c>
      <c r="G108" s="9">
        <f>(Tabulka1[[#This Row],[startovní číslo]]-1)*$T$1</f>
        <v>1.2268518518518517E-2</v>
      </c>
      <c r="H108" s="9">
        <f>VLOOKUP(Tabulka1[[#This Row],[startovní číslo]],Tabulka13[],5,0)+$P$1</f>
        <v>2.342592592592593E-2</v>
      </c>
      <c r="I108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1.1157407407407413E-2</v>
      </c>
      <c r="J108" s="30" t="str">
        <f>IF(Tabulka1[[#This Row],[Pohlaví M/Z]]="Z",VLOOKUP(Tabulka1[[#This Row],[Ročník]],Tabulka3[],2,0),VLOOKUP(Tabulka1[[#This Row],[Ročník]],Tabulka3[],3,0))</f>
        <v>M40</v>
      </c>
      <c r="K108" s="29">
        <f>IF(Tabulka1[[#This Row],[výsledný čas]]="","",COUNTIFS([Kategorie],Tabulka1[[#This Row],[Kategorie]],[výsledný čas],"&lt;"&amp;Tabulka1[[#This Row],[výsledný čas]],[výsledný čas],"&lt;&gt;")+1)</f>
        <v>11</v>
      </c>
      <c r="L108" s="29">
        <f>IF(Tabulka1[[#This Row],[výsledný čas]]="","",COUNTIFS([Pohlaví M/Z],Tabulka1[[#This Row],[Pohlaví M/Z]],[výsledný čas],"&lt;"&amp;Tabulka1[[#This Row],[výsledný čas]],[výsledný čas],"&lt;&gt;")+1)</f>
        <v>21</v>
      </c>
      <c r="M108" s="29">
        <f>IF(ISERROR(RANK(Tabulka1[[#This Row],[výsledný čas]],[výsledný čas],1)),"",RANK(Tabulka1[[#This Row],[výsledný čas]],[výsledný čas],1))</f>
        <v>23</v>
      </c>
    </row>
    <row r="109" spans="1:13" hidden="1">
      <c r="A109" s="19">
        <v>108</v>
      </c>
      <c r="B109" s="17" t="s">
        <v>104</v>
      </c>
      <c r="C109" s="17" t="s">
        <v>105</v>
      </c>
      <c r="D109">
        <v>1967</v>
      </c>
      <c r="E109" t="s">
        <v>106</v>
      </c>
      <c r="F109" t="s">
        <v>14</v>
      </c>
      <c r="G109" s="9">
        <f>(Tabulka1[[#This Row],[startovní číslo]]-1)*$T$1</f>
        <v>1.2384259259259258E-2</v>
      </c>
      <c r="H109" s="9">
        <f>VLOOKUP(Tabulka1[[#This Row],[startovní číslo]],Tabulka13[],5,0)+$P$1</f>
        <v>2.4756944444444443E-2</v>
      </c>
      <c r="I109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1.2372685185185184E-2</v>
      </c>
      <c r="J109" s="11" t="str">
        <f>IF(Tabulka1[[#This Row],[Pohlaví M/Z]]="Z",VLOOKUP(Tabulka1[[#This Row],[Ročník]],Tabulka3[],2,0),VLOOKUP(Tabulka1[[#This Row],[Ročník]],Tabulka3[],3,0))</f>
        <v>M50</v>
      </c>
      <c r="K109" s="8">
        <f>IF(Tabulka1[[#This Row],[výsledný čas]]="","",COUNTIFS([Kategorie],Tabulka1[[#This Row],[Kategorie]],[výsledný čas],"&lt;"&amp;Tabulka1[[#This Row],[výsledný čas]],[výsledný čas],"&lt;&gt;")+1)</f>
        <v>13</v>
      </c>
      <c r="L109" s="8">
        <f>IF(Tabulka1[[#This Row],[výsledný čas]]="","",COUNTIFS([Pohlaví M/Z],Tabulka1[[#This Row],[Pohlaví M/Z]],[výsledný čas],"&lt;"&amp;Tabulka1[[#This Row],[výsledný čas]],[výsledný čas],"&lt;&gt;")+1)</f>
        <v>47</v>
      </c>
      <c r="M109" s="8">
        <f>IF(ISERROR(RANK(Tabulka1[[#This Row],[výsledný čas]],[výsledný čas],1)),"",RANK(Tabulka1[[#This Row],[výsledný čas]],[výsledný čas],1))</f>
        <v>50</v>
      </c>
    </row>
    <row r="110" spans="1:13" hidden="1">
      <c r="A110" s="8">
        <v>109</v>
      </c>
      <c r="B110" s="31" t="s">
        <v>304</v>
      </c>
      <c r="C110" s="32" t="s">
        <v>305</v>
      </c>
      <c r="D110" s="29">
        <v>1983</v>
      </c>
      <c r="E110" s="8" t="s">
        <v>306</v>
      </c>
      <c r="F110" s="30" t="s">
        <v>22</v>
      </c>
      <c r="G110" s="9">
        <f>(Tabulka1[[#This Row],[startovní číslo]]-1)*$T$1</f>
        <v>1.2499999999999999E-2</v>
      </c>
      <c r="H110" s="9">
        <f>VLOOKUP(Tabulka1[[#This Row],[startovní číslo]],Tabulka13[],5,0)+$P$1</f>
        <v>2.4444444444444446E-2</v>
      </c>
      <c r="I110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1.1944444444444447E-2</v>
      </c>
      <c r="J110" s="30" t="str">
        <f>IF(Tabulka1[[#This Row],[Pohlaví M/Z]]="Z",VLOOKUP(Tabulka1[[#This Row],[Ročník]],Tabulka3[],2,0),VLOOKUP(Tabulka1[[#This Row],[Ročník]],Tabulka3[],3,0))</f>
        <v>Z35</v>
      </c>
      <c r="K110" s="29">
        <f>IF(Tabulka1[[#This Row],[výsledný čas]]="","",COUNTIFS([Kategorie],Tabulka1[[#This Row],[Kategorie]],[výsledný čas],"&lt;"&amp;Tabulka1[[#This Row],[výsledný čas]],[výsledný čas],"&lt;&gt;")+1)</f>
        <v>2</v>
      </c>
      <c r="L110" s="29">
        <f>IF(Tabulka1[[#This Row],[výsledný čas]]="","",COUNTIFS([Pohlaví M/Z],Tabulka1[[#This Row],[Pohlaví M/Z]],[výsledný čas],"&lt;"&amp;Tabulka1[[#This Row],[výsledný čas]],[výsledný čas],"&lt;&gt;")+1)</f>
        <v>3</v>
      </c>
      <c r="M110" s="29">
        <f>IF(ISERROR(RANK(Tabulka1[[#This Row],[výsledný čas]],[výsledný čas],1)),"",RANK(Tabulka1[[#This Row],[výsledný čas]],[výsledný čas],1))</f>
        <v>42</v>
      </c>
    </row>
    <row r="111" spans="1:13" hidden="1">
      <c r="A111" s="8">
        <v>110</v>
      </c>
      <c r="B111" s="31" t="s">
        <v>307</v>
      </c>
      <c r="C111" s="32" t="s">
        <v>32</v>
      </c>
      <c r="D111" s="29">
        <v>1981</v>
      </c>
      <c r="E111" s="8" t="s">
        <v>308</v>
      </c>
      <c r="F111" s="30" t="s">
        <v>14</v>
      </c>
      <c r="G111" s="9">
        <f>(Tabulka1[[#This Row],[startovní číslo]]-1)*$T$1</f>
        <v>1.261574074074074E-2</v>
      </c>
      <c r="H111" s="9">
        <f>VLOOKUP(Tabulka1[[#This Row],[startovní číslo]],Tabulka13[],5,0)+$P$1</f>
        <v>2.225694444444444E-2</v>
      </c>
      <c r="I111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9.6412037037037004E-3</v>
      </c>
      <c r="J111" s="30" t="str">
        <f>IF(Tabulka1[[#This Row],[Pohlaví M/Z]]="Z",VLOOKUP(Tabulka1[[#This Row],[Ročník]],Tabulka3[],2,0),VLOOKUP(Tabulka1[[#This Row],[Ročník]],Tabulka3[],3,0))</f>
        <v>M40</v>
      </c>
      <c r="K111" s="29">
        <f>IF(Tabulka1[[#This Row],[výsledný čas]]="","",COUNTIFS([Kategorie],Tabulka1[[#This Row],[Kategorie]],[výsledný čas],"&lt;"&amp;Tabulka1[[#This Row],[výsledný čas]],[výsledný čas],"&lt;&gt;")+1)</f>
        <v>2</v>
      </c>
      <c r="L111" s="29">
        <f>IF(Tabulka1[[#This Row],[výsledný čas]]="","",COUNTIFS([Pohlaví M/Z],Tabulka1[[#This Row],[Pohlaví M/Z]],[výsledný čas],"&lt;"&amp;Tabulka1[[#This Row],[výsledný čas]],[výsledný čas],"&lt;&gt;")+1)</f>
        <v>3</v>
      </c>
      <c r="M111" s="29">
        <f>IF(ISERROR(RANK(Tabulka1[[#This Row],[výsledný čas]],[výsledný čas],1)),"",RANK(Tabulka1[[#This Row],[výsledný čas]],[výsledný čas],1))</f>
        <v>4</v>
      </c>
    </row>
    <row r="112" spans="1:13" hidden="1">
      <c r="A112" s="19">
        <v>111</v>
      </c>
      <c r="B112" s="17" t="s">
        <v>173</v>
      </c>
      <c r="C112" s="17" t="s">
        <v>174</v>
      </c>
      <c r="D112">
        <v>1960</v>
      </c>
      <c r="E112" t="s">
        <v>82</v>
      </c>
      <c r="F112" t="s">
        <v>22</v>
      </c>
      <c r="G112" s="9">
        <f>(Tabulka1[[#This Row],[startovní číslo]]-1)*$T$1</f>
        <v>1.2731481481481481E-2</v>
      </c>
      <c r="H112" s="9">
        <f>VLOOKUP(Tabulka1[[#This Row],[startovní číslo]],Tabulka13[],5,0)+$P$1</f>
        <v>2.6516203703703698E-2</v>
      </c>
      <c r="I112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1.3784722222222217E-2</v>
      </c>
      <c r="J112" s="11" t="str">
        <f>IF(Tabulka1[[#This Row],[Pohlaví M/Z]]="Z",VLOOKUP(Tabulka1[[#This Row],[Ročník]],Tabulka3[],2,0),VLOOKUP(Tabulka1[[#This Row],[Ročník]],Tabulka3[],3,0))</f>
        <v>Z55</v>
      </c>
      <c r="K112" s="8">
        <f>IF(Tabulka1[[#This Row],[výsledný čas]]="","",COUNTIFS([Kategorie],Tabulka1[[#This Row],[Kategorie]],[výsledný čas],"&lt;"&amp;Tabulka1[[#This Row],[výsledný čas]],[výsledný čas],"&lt;&gt;")+1)</f>
        <v>3</v>
      </c>
      <c r="L112" s="8">
        <f>IF(Tabulka1[[#This Row],[výsledný čas]]="","",COUNTIFS([Pohlaví M/Z],Tabulka1[[#This Row],[Pohlaví M/Z]],[výsledný čas],"&lt;"&amp;Tabulka1[[#This Row],[výsledný čas]],[výsledný čas],"&lt;&gt;")+1)</f>
        <v>11</v>
      </c>
      <c r="M112" s="8">
        <f>IF(ISERROR(RANK(Tabulka1[[#This Row],[výsledný čas]],[výsledný čas],1)),"",RANK(Tabulka1[[#This Row],[výsledný čas]],[výsledný čas],1))</f>
        <v>65</v>
      </c>
    </row>
    <row r="113" spans="1:13">
      <c r="A113" s="19">
        <v>112</v>
      </c>
      <c r="B113" s="17" t="s">
        <v>123</v>
      </c>
      <c r="C113" s="17" t="s">
        <v>124</v>
      </c>
      <c r="D113">
        <v>1957</v>
      </c>
      <c r="E113" t="s">
        <v>125</v>
      </c>
      <c r="F113" t="s">
        <v>14</v>
      </c>
      <c r="G113" s="9">
        <f>(Tabulka1[[#This Row],[startovní číslo]]-1)*$T$1</f>
        <v>1.2847222222222222E-2</v>
      </c>
      <c r="H113" s="9">
        <f>VLOOKUP(Tabulka1[[#This Row],[startovní číslo]],Tabulka13[],5,0)+$P$1</f>
        <v>2.4548611111111115E-2</v>
      </c>
      <c r="I113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1.1701388888888893E-2</v>
      </c>
      <c r="J113" s="11" t="str">
        <f>IF(Tabulka1[[#This Row],[Pohlaví M/Z]]="Z",VLOOKUP(Tabulka1[[#This Row],[Ročník]],Tabulka3[],2,0),VLOOKUP(Tabulka1[[#This Row],[Ročník]],Tabulka3[],3,0))</f>
        <v>M60</v>
      </c>
      <c r="K113" s="8">
        <f>IF(Tabulka1[[#This Row],[výsledný čas]]="","",COUNTIFS([Kategorie],Tabulka1[[#This Row],[Kategorie]],[výsledný čas],"&lt;"&amp;Tabulka1[[#This Row],[výsledný čas]],[výsledný čas],"&lt;&gt;")+1)</f>
        <v>3</v>
      </c>
      <c r="L113" s="8">
        <f>IF(Tabulka1[[#This Row],[výsledný čas]]="","",COUNTIFS([Pohlaví M/Z],Tabulka1[[#This Row],[Pohlaví M/Z]],[výsledný čas],"&lt;"&amp;Tabulka1[[#This Row],[výsledný čas]],[výsledný čas],"&lt;&gt;")+1)</f>
        <v>32</v>
      </c>
      <c r="M113" s="8">
        <f>IF(ISERROR(RANK(Tabulka1[[#This Row],[výsledný čas]],[výsledný čas],1)),"",RANK(Tabulka1[[#This Row],[výsledný čas]],[výsledný čas],1))</f>
        <v>34</v>
      </c>
    </row>
    <row r="114" spans="1:13" hidden="1">
      <c r="A114" s="19">
        <v>113</v>
      </c>
      <c r="B114" s="17" t="s">
        <v>236</v>
      </c>
      <c r="C114" s="17" t="s">
        <v>84</v>
      </c>
      <c r="D114">
        <v>1974</v>
      </c>
      <c r="E114" t="s">
        <v>225</v>
      </c>
      <c r="F114" t="s">
        <v>14</v>
      </c>
      <c r="G114" s="9">
        <f>(Tabulka1[[#This Row],[startovní číslo]]-1)*$T$1</f>
        <v>1.2962962962962963E-2</v>
      </c>
      <c r="H114" s="9">
        <f>VLOOKUP(Tabulka1[[#This Row],[startovní číslo]],Tabulka13[],5,0)+$P$1</f>
        <v>2.3321759259259261E-2</v>
      </c>
      <c r="I114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1.0358796296296298E-2</v>
      </c>
      <c r="J114" s="11" t="str">
        <f>IF(Tabulka1[[#This Row],[Pohlaví M/Z]]="Z",VLOOKUP(Tabulka1[[#This Row],[Ročník]],Tabulka3[],2,0),VLOOKUP(Tabulka1[[#This Row],[Ročník]],Tabulka3[],3,0))</f>
        <v>M40</v>
      </c>
      <c r="K114" s="8">
        <f>IF(Tabulka1[[#This Row],[výsledný čas]]="","",COUNTIFS([Kategorie],Tabulka1[[#This Row],[Kategorie]],[výsledný čas],"&lt;"&amp;Tabulka1[[#This Row],[výsledný čas]],[výsledný čas],"&lt;&gt;")+1)</f>
        <v>8</v>
      </c>
      <c r="L114" s="8">
        <f>IF(Tabulka1[[#This Row],[výsledný čas]]="","",COUNTIFS([Pohlaví M/Z],Tabulka1[[#This Row],[Pohlaví M/Z]],[výsledný čas],"&lt;"&amp;Tabulka1[[#This Row],[výsledný čas]],[výsledný čas],"&lt;&gt;")+1)</f>
        <v>11</v>
      </c>
      <c r="M114" s="8">
        <f>IF(ISERROR(RANK(Tabulka1[[#This Row],[výsledný čas]],[výsledný čas],1)),"",RANK(Tabulka1[[#This Row],[výsledný čas]],[výsledný čas],1))</f>
        <v>12</v>
      </c>
    </row>
    <row r="115" spans="1:13" hidden="1">
      <c r="A115" s="8">
        <v>114</v>
      </c>
      <c r="B115" s="31" t="s">
        <v>309</v>
      </c>
      <c r="C115" s="32" t="s">
        <v>296</v>
      </c>
      <c r="D115" s="29">
        <v>1990</v>
      </c>
      <c r="E115" s="8" t="s">
        <v>310</v>
      </c>
      <c r="F115" s="30" t="s">
        <v>22</v>
      </c>
      <c r="G115" s="9">
        <f>(Tabulka1[[#This Row],[startovní číslo]]-1)*$T$1</f>
        <v>1.3078703703703703E-2</v>
      </c>
      <c r="H115" s="9">
        <f>VLOOKUP(Tabulka1[[#This Row],[startovní číslo]],Tabulka13[],5,0)+$P$1</f>
        <v>2.7245370370370368E-2</v>
      </c>
      <c r="I115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1.4166666666666664E-2</v>
      </c>
      <c r="J115" s="30" t="str">
        <f>IF(Tabulka1[[#This Row],[Pohlaví M/Z]]="Z",VLOOKUP(Tabulka1[[#This Row],[Ročník]],Tabulka3[],2,0),VLOOKUP(Tabulka1[[#This Row],[Ročník]],Tabulka3[],3,0))</f>
        <v>Z20</v>
      </c>
      <c r="K115" s="29">
        <f>IF(Tabulka1[[#This Row],[výsledný čas]]="","",COUNTIFS([Kategorie],Tabulka1[[#This Row],[Kategorie]],[výsledný čas],"&lt;"&amp;Tabulka1[[#This Row],[výsledný čas]],[výsledný čas],"&lt;&gt;")+1)</f>
        <v>5</v>
      </c>
      <c r="L115" s="29">
        <f>IF(Tabulka1[[#This Row],[výsledný čas]]="","",COUNTIFS([Pohlaví M/Z],Tabulka1[[#This Row],[Pohlaví M/Z]],[výsledný čas],"&lt;"&amp;Tabulka1[[#This Row],[výsledný čas]],[výsledný čas],"&lt;&gt;")+1)</f>
        <v>14</v>
      </c>
      <c r="M115" s="29">
        <f>IF(ISERROR(RANK(Tabulka1[[#This Row],[výsledný čas]],[výsledný čas],1)),"",RANK(Tabulka1[[#This Row],[výsledný čas]],[výsledný čas],1))</f>
        <v>74</v>
      </c>
    </row>
    <row r="116" spans="1:13" hidden="1">
      <c r="A116" s="8">
        <v>115</v>
      </c>
      <c r="B116" s="31" t="s">
        <v>177</v>
      </c>
      <c r="C116" s="32" t="s">
        <v>178</v>
      </c>
      <c r="D116" s="29">
        <v>1961</v>
      </c>
      <c r="E116" s="8" t="s">
        <v>122</v>
      </c>
      <c r="F116" s="30" t="s">
        <v>22</v>
      </c>
      <c r="G116" s="9">
        <f>(Tabulka1[[#This Row],[startovní číslo]]-1)*$T$1</f>
        <v>1.3194444444444443E-2</v>
      </c>
      <c r="H116" s="9">
        <f>VLOOKUP(Tabulka1[[#This Row],[startovní číslo]],Tabulka13[],5,0)+$P$1</f>
        <v>2.5949074074074072E-2</v>
      </c>
      <c r="I116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1.275462962962963E-2</v>
      </c>
      <c r="J116" s="30" t="str">
        <f>IF(Tabulka1[[#This Row],[Pohlaví M/Z]]="Z",VLOOKUP(Tabulka1[[#This Row],[Ročník]],Tabulka3[],2,0),VLOOKUP(Tabulka1[[#This Row],[Ročník]],Tabulka3[],3,0))</f>
        <v>Z55</v>
      </c>
      <c r="K116" s="29">
        <f>IF(Tabulka1[[#This Row],[výsledný čas]]="","",COUNTIFS([Kategorie],Tabulka1[[#This Row],[Kategorie]],[výsledný čas],"&lt;"&amp;Tabulka1[[#This Row],[výsledný čas]],[výsledný čas],"&lt;&gt;")+1)</f>
        <v>1</v>
      </c>
      <c r="L116" s="29">
        <f>IF(Tabulka1[[#This Row],[výsledný čas]]="","",COUNTIFS([Pohlaví M/Z],Tabulka1[[#This Row],[Pohlaví M/Z]],[výsledný čas],"&lt;"&amp;Tabulka1[[#This Row],[výsledný čas]],[výsledný čas],"&lt;&gt;")+1)</f>
        <v>6</v>
      </c>
      <c r="M116" s="29">
        <f>IF(ISERROR(RANK(Tabulka1[[#This Row],[výsledný čas]],[výsledný čas],1)),"",RANK(Tabulka1[[#This Row],[výsledný čas]],[výsledný čas],1))</f>
        <v>56</v>
      </c>
    </row>
    <row r="117" spans="1:13" hidden="1">
      <c r="A117" s="8">
        <v>116</v>
      </c>
      <c r="B117" s="28" t="s">
        <v>311</v>
      </c>
      <c r="C117" s="32" t="s">
        <v>312</v>
      </c>
      <c r="D117" s="29">
        <v>1980</v>
      </c>
      <c r="E117" s="8"/>
      <c r="F117" s="30" t="s">
        <v>14</v>
      </c>
      <c r="G117" s="9">
        <f>(Tabulka1[[#This Row],[startovní číslo]]-1)*$T$1</f>
        <v>1.3310185185185184E-2</v>
      </c>
      <c r="H117" s="9">
        <f>VLOOKUP(Tabulka1[[#This Row],[startovní číslo]],Tabulka13[],5,0)+$P$1</f>
        <v>2.4884259259259259E-2</v>
      </c>
      <c r="I117" s="10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1.1574074074074075E-2</v>
      </c>
      <c r="J117" s="30" t="str">
        <f>IF(Tabulka1[[#This Row],[Pohlaví M/Z]]="Z",VLOOKUP(Tabulka1[[#This Row],[Ročník]],Tabulka3[],2,0),VLOOKUP(Tabulka1[[#This Row],[Ročník]],Tabulka3[],3,0))</f>
        <v>M40</v>
      </c>
      <c r="K117" s="29">
        <f>IF(Tabulka1[[#This Row],[výsledný čas]]="","",COUNTIFS([Kategorie],Tabulka1[[#This Row],[Kategorie]],[výsledný čas],"&lt;"&amp;Tabulka1[[#This Row],[výsledný čas]],[výsledný čas],"&lt;&gt;")+1)</f>
        <v>15</v>
      </c>
      <c r="L117" s="29">
        <f>IF(Tabulka1[[#This Row],[výsledný čas]]="","",COUNTIFS([Pohlaví M/Z],Tabulka1[[#This Row],[Pohlaví M/Z]],[výsledný čas],"&lt;"&amp;Tabulka1[[#This Row],[výsledný čas]],[výsledný čas],"&lt;&gt;")+1)</f>
        <v>29</v>
      </c>
      <c r="M117" s="29">
        <f>IF(ISERROR(RANK(Tabulka1[[#This Row],[výsledný čas]],[výsledný čas],1)),"",RANK(Tabulka1[[#This Row],[výsledný čas]],[výsledný čas],1))</f>
        <v>32</v>
      </c>
    </row>
    <row r="118" spans="1:13">
      <c r="I118"/>
      <c r="K118"/>
    </row>
    <row r="119" spans="1:13">
      <c r="I119"/>
      <c r="K119"/>
    </row>
    <row r="120" spans="1:13">
      <c r="G120" s="33"/>
      <c r="I120"/>
      <c r="K120"/>
    </row>
    <row r="121" spans="1:13">
      <c r="G121" s="16"/>
      <c r="H121" s="33">
        <v>1.275462962962963E-2</v>
      </c>
      <c r="I121"/>
      <c r="K121"/>
    </row>
    <row r="122" spans="1:13">
      <c r="H122" s="16">
        <f>G116+H121</f>
        <v>2.5949074074074072E-2</v>
      </c>
      <c r="I122"/>
      <c r="K122"/>
    </row>
    <row r="123" spans="1:13">
      <c r="I123"/>
      <c r="K123"/>
    </row>
    <row r="124" spans="1:13">
      <c r="I124"/>
      <c r="K124"/>
    </row>
    <row r="125" spans="1:13">
      <c r="I125"/>
      <c r="K125"/>
    </row>
    <row r="126" spans="1:13">
      <c r="I126"/>
      <c r="K126"/>
    </row>
    <row r="127" spans="1:13">
      <c r="I127"/>
      <c r="K127"/>
    </row>
    <row r="128" spans="1:13">
      <c r="I128"/>
      <c r="K128"/>
    </row>
    <row r="129" spans="9:11">
      <c r="I129"/>
      <c r="K129"/>
    </row>
    <row r="130" spans="9:11">
      <c r="I130"/>
      <c r="K130"/>
    </row>
    <row r="131" spans="9:11">
      <c r="I131"/>
      <c r="K131"/>
    </row>
    <row r="132" spans="9:11">
      <c r="I132"/>
      <c r="K132"/>
    </row>
    <row r="133" spans="9:11">
      <c r="I133"/>
      <c r="K133"/>
    </row>
    <row r="134" spans="9:11">
      <c r="I134"/>
      <c r="K134"/>
    </row>
    <row r="135" spans="9:11">
      <c r="I135"/>
      <c r="K135"/>
    </row>
    <row r="136" spans="9:11">
      <c r="I136"/>
      <c r="K136"/>
    </row>
    <row r="137" spans="9:11">
      <c r="I137"/>
      <c r="K137"/>
    </row>
    <row r="138" spans="9:11">
      <c r="I138"/>
      <c r="K138"/>
    </row>
    <row r="139" spans="9:11">
      <c r="I139"/>
      <c r="K139"/>
    </row>
    <row r="140" spans="9:11">
      <c r="I140"/>
      <c r="K140"/>
    </row>
    <row r="141" spans="9:11">
      <c r="I141"/>
      <c r="K141"/>
    </row>
    <row r="142" spans="9:11">
      <c r="I142"/>
      <c r="K142"/>
    </row>
    <row r="143" spans="9:11">
      <c r="I143"/>
      <c r="K143"/>
    </row>
    <row r="144" spans="9:11">
      <c r="I144"/>
      <c r="K144"/>
    </row>
    <row r="145" spans="9:11">
      <c r="I145"/>
      <c r="K145"/>
    </row>
    <row r="146" spans="9:11">
      <c r="I146"/>
      <c r="K146"/>
    </row>
    <row r="147" spans="9:11">
      <c r="I147"/>
      <c r="K147"/>
    </row>
    <row r="148" spans="9:11">
      <c r="I148"/>
      <c r="K148"/>
    </row>
    <row r="149" spans="9:11">
      <c r="I149"/>
      <c r="K149"/>
    </row>
    <row r="150" spans="9:11">
      <c r="I150"/>
      <c r="K150"/>
    </row>
    <row r="151" spans="9:11">
      <c r="I151"/>
      <c r="K151"/>
    </row>
    <row r="152" spans="9:11">
      <c r="I152"/>
      <c r="K152"/>
    </row>
    <row r="153" spans="9:11">
      <c r="I153"/>
      <c r="K153"/>
    </row>
    <row r="154" spans="9:11">
      <c r="I154"/>
      <c r="K154"/>
    </row>
    <row r="155" spans="9:11">
      <c r="I155"/>
      <c r="K155"/>
    </row>
    <row r="156" spans="9:11">
      <c r="I156"/>
      <c r="K156"/>
    </row>
    <row r="157" spans="9:11">
      <c r="I157"/>
      <c r="K157"/>
    </row>
    <row r="158" spans="9:11">
      <c r="I158"/>
      <c r="K158"/>
    </row>
    <row r="159" spans="9:11">
      <c r="I159"/>
      <c r="K159"/>
    </row>
    <row r="160" spans="9:11">
      <c r="I160"/>
      <c r="K160"/>
    </row>
    <row r="161" spans="9:11">
      <c r="I161"/>
      <c r="K161"/>
    </row>
    <row r="162" spans="9:11">
      <c r="I162"/>
      <c r="K162"/>
    </row>
    <row r="163" spans="9:11">
      <c r="I163"/>
      <c r="K163"/>
    </row>
    <row r="164" spans="9:11">
      <c r="I164"/>
      <c r="K164"/>
    </row>
    <row r="165" spans="9:11">
      <c r="I165"/>
      <c r="K165"/>
    </row>
    <row r="166" spans="9:11">
      <c r="I166"/>
      <c r="K166"/>
    </row>
    <row r="167" spans="9:11">
      <c r="I167"/>
      <c r="K167"/>
    </row>
    <row r="168" spans="9:11">
      <c r="I168"/>
      <c r="K168"/>
    </row>
    <row r="169" spans="9:11">
      <c r="I169"/>
      <c r="K169"/>
    </row>
    <row r="170" spans="9:11">
      <c r="I170"/>
      <c r="K170"/>
    </row>
    <row r="171" spans="9:11">
      <c r="I171"/>
      <c r="K171"/>
    </row>
    <row r="172" spans="9:11">
      <c r="I172"/>
      <c r="K172"/>
    </row>
    <row r="173" spans="9:11">
      <c r="I173"/>
      <c r="K173"/>
    </row>
    <row r="174" spans="9:11">
      <c r="I174"/>
      <c r="K174"/>
    </row>
    <row r="175" spans="9:11">
      <c r="I175"/>
      <c r="K175"/>
    </row>
    <row r="176" spans="9:11">
      <c r="I176"/>
      <c r="K176"/>
    </row>
    <row r="177" spans="9:11">
      <c r="I177"/>
      <c r="K177"/>
    </row>
    <row r="178" spans="9:11">
      <c r="I178"/>
      <c r="K178"/>
    </row>
    <row r="179" spans="9:11">
      <c r="I179"/>
      <c r="K179"/>
    </row>
    <row r="180" spans="9:11">
      <c r="I180"/>
      <c r="K180"/>
    </row>
    <row r="181" spans="9:11">
      <c r="I181"/>
      <c r="K181"/>
    </row>
    <row r="182" spans="9:11">
      <c r="I182"/>
      <c r="K182"/>
    </row>
    <row r="183" spans="9:11">
      <c r="I183"/>
      <c r="K183"/>
    </row>
    <row r="184" spans="9:11">
      <c r="I184"/>
      <c r="K184"/>
    </row>
    <row r="185" spans="9:11">
      <c r="I185"/>
      <c r="K185"/>
    </row>
    <row r="186" spans="9:11">
      <c r="I186"/>
      <c r="K186"/>
    </row>
    <row r="187" spans="9:11">
      <c r="I187"/>
      <c r="K187"/>
    </row>
    <row r="188" spans="9:11">
      <c r="I188"/>
      <c r="K188"/>
    </row>
    <row r="189" spans="9:11">
      <c r="I189"/>
      <c r="K189"/>
    </row>
    <row r="190" spans="9:11">
      <c r="I190"/>
      <c r="K190"/>
    </row>
    <row r="191" spans="9:11">
      <c r="I191"/>
      <c r="K191"/>
    </row>
    <row r="192" spans="9:11">
      <c r="I192"/>
      <c r="K192"/>
    </row>
    <row r="193" spans="1:11">
      <c r="I193"/>
      <c r="K193"/>
    </row>
    <row r="194" spans="1:11">
      <c r="I194"/>
      <c r="K194"/>
    </row>
    <row r="195" spans="1:11">
      <c r="I195"/>
      <c r="K195"/>
    </row>
    <row r="196" spans="1:11">
      <c r="I196"/>
      <c r="K196"/>
    </row>
    <row r="197" spans="1:11">
      <c r="I197"/>
      <c r="K197"/>
    </row>
    <row r="198" spans="1:11">
      <c r="I198"/>
      <c r="K198"/>
    </row>
    <row r="199" spans="1:11">
      <c r="I199"/>
      <c r="K199"/>
    </row>
    <row r="200" spans="1:11">
      <c r="I200"/>
      <c r="K200"/>
    </row>
    <row r="201" spans="1:11">
      <c r="I201"/>
      <c r="K201"/>
    </row>
    <row r="202" spans="1:11">
      <c r="I202"/>
      <c r="K202"/>
    </row>
    <row r="203" spans="1:11">
      <c r="I203"/>
      <c r="K203"/>
    </row>
    <row r="204" spans="1:11">
      <c r="I204"/>
      <c r="K204"/>
    </row>
    <row r="205" spans="1:11">
      <c r="A205" t="s">
        <v>16</v>
      </c>
      <c r="I205"/>
      <c r="K205"/>
    </row>
    <row r="206" spans="1:11">
      <c r="A206" t="s">
        <v>16</v>
      </c>
      <c r="I206"/>
      <c r="K206"/>
    </row>
    <row r="207" spans="1:11">
      <c r="A207" t="s">
        <v>16</v>
      </c>
      <c r="I207"/>
      <c r="K207"/>
    </row>
    <row r="208" spans="1:11">
      <c r="A208" t="s">
        <v>16</v>
      </c>
      <c r="I208"/>
      <c r="K208"/>
    </row>
    <row r="209" spans="1:11">
      <c r="A209" t="s">
        <v>16</v>
      </c>
      <c r="I209"/>
      <c r="K209"/>
    </row>
    <row r="210" spans="1:11">
      <c r="A210" t="s">
        <v>16</v>
      </c>
      <c r="I210"/>
      <c r="K210"/>
    </row>
    <row r="211" spans="1:11">
      <c r="A211" t="s">
        <v>16</v>
      </c>
      <c r="I211"/>
      <c r="K211"/>
    </row>
  </sheetData>
  <sheetProtection sort="0" autoFilter="0" pivotTables="0"/>
  <dataValidations count="1">
    <dataValidation type="list" allowBlank="1" showInputMessage="1" showErrorMessage="1" sqref="F2:F117">
      <formula1>"Z,M"</formula1>
    </dataValidation>
  </dataValidations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tabColor rgb="FFFF0000"/>
  </sheetPr>
  <dimension ref="B1:H117"/>
  <sheetViews>
    <sheetView topLeftCell="A38" workbookViewId="0">
      <selection activeCell="A46" sqref="A46"/>
    </sheetView>
  </sheetViews>
  <sheetFormatPr defaultRowHeight="14.5"/>
  <cols>
    <col min="1" max="1" width="2.54296875" customWidth="1"/>
    <col min="2" max="2" width="10.453125" customWidth="1"/>
    <col min="3" max="3" width="2.453125" hidden="1" customWidth="1"/>
    <col min="4" max="4" width="6.54296875" customWidth="1"/>
    <col min="5" max="5" width="5.54296875" customWidth="1"/>
    <col min="6" max="6" width="9.1796875" customWidth="1"/>
    <col min="7" max="7" width="0.453125" customWidth="1"/>
    <col min="8" max="8" width="12.54296875" bestFit="1" customWidth="1"/>
  </cols>
  <sheetData>
    <row r="1" spans="2:8" ht="44.25" customHeight="1">
      <c r="B1" s="4" t="s">
        <v>0</v>
      </c>
      <c r="C1" s="3" t="s">
        <v>186</v>
      </c>
      <c r="D1" s="3" t="s">
        <v>187</v>
      </c>
      <c r="E1" s="3" t="s">
        <v>188</v>
      </c>
      <c r="F1" s="3" t="s">
        <v>7</v>
      </c>
      <c r="G1" s="3" t="s">
        <v>189</v>
      </c>
    </row>
    <row r="2" spans="2:8">
      <c r="B2">
        <v>1</v>
      </c>
      <c r="D2">
        <v>25</v>
      </c>
      <c r="E2">
        <v>35</v>
      </c>
      <c r="F2" s="16">
        <f>TIME(Tabulka13[[#This Row],[hod]],Tabulka13[[#This Row],[min]],Tabulka13[[#This Row],[sec]])+Tabulka13[[#This Row],[desetiny]]</f>
        <v>1.7766203703703704E-2</v>
      </c>
      <c r="G2" s="1">
        <f>(Tabulka13[[#This Row],[sec]]-INT(Tabulka13[[#This Row],[sec]]))/24/60/60</f>
        <v>0</v>
      </c>
      <c r="H2" s="1"/>
    </row>
    <row r="3" spans="2:8">
      <c r="B3">
        <v>2</v>
      </c>
      <c r="D3">
        <v>16</v>
      </c>
      <c r="E3">
        <v>50</v>
      </c>
      <c r="F3" s="16">
        <f>TIME(Tabulka13[[#This Row],[hod]],Tabulka13[[#This Row],[min]],Tabulka13[[#This Row],[sec]])+Tabulka13[[#This Row],[desetiny]]</f>
        <v>1.1689814814814814E-2</v>
      </c>
      <c r="G3" s="1">
        <f>(Tabulka13[[#This Row],[sec]]-INT(Tabulka13[[#This Row],[sec]]))/24/60/60</f>
        <v>0</v>
      </c>
    </row>
    <row r="4" spans="2:8">
      <c r="B4">
        <v>3</v>
      </c>
      <c r="D4">
        <v>20</v>
      </c>
      <c r="E4">
        <v>17</v>
      </c>
      <c r="F4" s="16">
        <f>TIME(Tabulka13[[#This Row],[hod]],Tabulka13[[#This Row],[min]],Tabulka13[[#This Row],[sec]])+Tabulka13[[#This Row],[desetiny]]</f>
        <v>1.4085648148148151E-2</v>
      </c>
      <c r="G4" s="1">
        <f>(Tabulka13[[#This Row],[sec]]-INT(Tabulka13[[#This Row],[sec]]))/24/60/60</f>
        <v>0</v>
      </c>
    </row>
    <row r="5" spans="2:8">
      <c r="B5">
        <v>4</v>
      </c>
      <c r="D5">
        <v>30</v>
      </c>
      <c r="E5">
        <v>57</v>
      </c>
      <c r="F5" s="16">
        <f>TIME(Tabulka13[[#This Row],[hod]],Tabulka13[[#This Row],[min]],Tabulka13[[#This Row],[sec]])+Tabulka13[[#This Row],[desetiny]]</f>
        <v>2.1493055555555557E-2</v>
      </c>
      <c r="G5" s="1">
        <f>(Tabulka13[[#This Row],[sec]]-INT(Tabulka13[[#This Row],[sec]]))/24/60/60</f>
        <v>0</v>
      </c>
    </row>
    <row r="6" spans="2:8">
      <c r="B6">
        <v>5</v>
      </c>
      <c r="D6">
        <v>27</v>
      </c>
      <c r="E6">
        <v>13</v>
      </c>
      <c r="F6" s="16">
        <f>TIME(Tabulka13[[#This Row],[hod]],Tabulka13[[#This Row],[min]],Tabulka13[[#This Row],[sec]])+Tabulka13[[#This Row],[desetiny]]</f>
        <v>1.8900462962962963E-2</v>
      </c>
      <c r="G6" s="1">
        <f>(Tabulka13[[#This Row],[sec]]-INT(Tabulka13[[#This Row],[sec]]))/24/60/60</f>
        <v>0</v>
      </c>
    </row>
    <row r="7" spans="2:8">
      <c r="B7">
        <v>6</v>
      </c>
      <c r="D7">
        <v>21</v>
      </c>
      <c r="E7">
        <v>3</v>
      </c>
      <c r="F7" s="16">
        <f>TIME(Tabulka13[[#This Row],[hod]],Tabulka13[[#This Row],[min]],Tabulka13[[#This Row],[sec]])+Tabulka13[[#This Row],[desetiny]]</f>
        <v>1.4618055555555556E-2</v>
      </c>
      <c r="G7" s="1">
        <f>(Tabulka13[[#This Row],[sec]]-INT(Tabulka13[[#This Row],[sec]]))/24/60/60</f>
        <v>0</v>
      </c>
    </row>
    <row r="8" spans="2:8">
      <c r="B8">
        <v>7</v>
      </c>
      <c r="D8">
        <v>30</v>
      </c>
      <c r="E8">
        <v>33</v>
      </c>
      <c r="F8" s="16">
        <f>TIME(Tabulka13[[#This Row],[hod]],Tabulka13[[#This Row],[min]],Tabulka13[[#This Row],[sec]])+Tabulka13[[#This Row],[desetiny]]</f>
        <v>2.1215277777777777E-2</v>
      </c>
      <c r="G8" s="1">
        <f>(Tabulka13[[#This Row],[sec]]-INT(Tabulka13[[#This Row],[sec]]))/24/60/60</f>
        <v>0</v>
      </c>
    </row>
    <row r="9" spans="2:8">
      <c r="B9">
        <v>8</v>
      </c>
      <c r="D9">
        <v>31</v>
      </c>
      <c r="E9">
        <v>9</v>
      </c>
      <c r="F9" s="16">
        <f>TIME(Tabulka13[[#This Row],[hod]],Tabulka13[[#This Row],[min]],Tabulka13[[#This Row],[sec]])+Tabulka13[[#This Row],[desetiny]]</f>
        <v>2.1631944444444443E-2</v>
      </c>
      <c r="G9" s="1">
        <f>(Tabulka13[[#This Row],[sec]]-INT(Tabulka13[[#This Row],[sec]]))/24/60/60</f>
        <v>0</v>
      </c>
    </row>
    <row r="10" spans="2:8">
      <c r="B10">
        <v>9</v>
      </c>
      <c r="D10">
        <v>21</v>
      </c>
      <c r="E10">
        <v>34</v>
      </c>
      <c r="F10" s="16">
        <f>TIME(Tabulka13[[#This Row],[hod]],Tabulka13[[#This Row],[min]],Tabulka13[[#This Row],[sec]])+Tabulka13[[#This Row],[desetiny]]</f>
        <v>1.4976851851851852E-2</v>
      </c>
      <c r="G10" s="1">
        <f>(Tabulka13[[#This Row],[sec]]-INT(Tabulka13[[#This Row],[sec]]))/24/60/60</f>
        <v>0</v>
      </c>
    </row>
    <row r="11" spans="2:8">
      <c r="B11">
        <v>10</v>
      </c>
      <c r="D11">
        <v>21</v>
      </c>
      <c r="E11">
        <v>24</v>
      </c>
      <c r="F11" s="16">
        <f>TIME(Tabulka13[[#This Row],[hod]],Tabulka13[[#This Row],[min]],Tabulka13[[#This Row],[sec]])+Tabulka13[[#This Row],[desetiny]]</f>
        <v>1.486111111111111E-2</v>
      </c>
      <c r="G11" s="1">
        <f>(Tabulka13[[#This Row],[sec]]-INT(Tabulka13[[#This Row],[sec]]))/24/60/60</f>
        <v>0</v>
      </c>
    </row>
    <row r="12" spans="2:8">
      <c r="B12">
        <v>11</v>
      </c>
      <c r="D12">
        <v>18</v>
      </c>
      <c r="E12">
        <v>36</v>
      </c>
      <c r="F12" s="16">
        <f>TIME(Tabulka13[[#This Row],[hod]],Tabulka13[[#This Row],[min]],Tabulka13[[#This Row],[sec]])+Tabulka13[[#This Row],[desetiny]]</f>
        <v>1.2916666666666667E-2</v>
      </c>
      <c r="G12" s="1">
        <f>(Tabulka13[[#This Row],[sec]]-INT(Tabulka13[[#This Row],[sec]]))/24/60/60</f>
        <v>0</v>
      </c>
    </row>
    <row r="13" spans="2:8">
      <c r="B13">
        <v>12</v>
      </c>
      <c r="D13">
        <v>19</v>
      </c>
      <c r="E13">
        <v>2</v>
      </c>
      <c r="F13" s="16">
        <f>TIME(Tabulka13[[#This Row],[hod]],Tabulka13[[#This Row],[min]],Tabulka13[[#This Row],[sec]])+Tabulka13[[#This Row],[desetiny]]</f>
        <v>1.3217592592592593E-2</v>
      </c>
      <c r="G13" s="1">
        <f>(Tabulka13[[#This Row],[sec]]-INT(Tabulka13[[#This Row],[sec]]))/24/60/60</f>
        <v>0</v>
      </c>
    </row>
    <row r="14" spans="2:8">
      <c r="B14">
        <v>13</v>
      </c>
      <c r="D14">
        <v>25</v>
      </c>
      <c r="E14">
        <v>41</v>
      </c>
      <c r="F14" s="16">
        <f>TIME(Tabulka13[[#This Row],[hod]],Tabulka13[[#This Row],[min]],Tabulka13[[#This Row],[sec]])+Tabulka13[[#This Row],[desetiny]]</f>
        <v>1.7835648148148149E-2</v>
      </c>
      <c r="G14" s="1">
        <f>(Tabulka13[[#This Row],[sec]]-INT(Tabulka13[[#This Row],[sec]]))/24/60/60</f>
        <v>0</v>
      </c>
    </row>
    <row r="15" spans="2:8">
      <c r="B15">
        <v>14</v>
      </c>
      <c r="D15">
        <v>23</v>
      </c>
      <c r="E15">
        <v>34</v>
      </c>
      <c r="F15" s="16">
        <f>TIME(Tabulka13[[#This Row],[hod]],Tabulka13[[#This Row],[min]],Tabulka13[[#This Row],[sec]])+Tabulka13[[#This Row],[desetiny]]</f>
        <v>1.636574074074074E-2</v>
      </c>
      <c r="G15" s="1">
        <f>(Tabulka13[[#This Row],[sec]]-INT(Tabulka13[[#This Row],[sec]]))/24/60/60</f>
        <v>0</v>
      </c>
    </row>
    <row r="16" spans="2:8">
      <c r="B16">
        <v>15</v>
      </c>
      <c r="D16">
        <v>19</v>
      </c>
      <c r="E16">
        <v>21</v>
      </c>
      <c r="F16" s="16">
        <f>TIME(Tabulka13[[#This Row],[hod]],Tabulka13[[#This Row],[min]],Tabulka13[[#This Row],[sec]])+Tabulka13[[#This Row],[desetiny]]</f>
        <v>1.34375E-2</v>
      </c>
      <c r="G16" s="1">
        <f>(Tabulka13[[#This Row],[sec]]-INT(Tabulka13[[#This Row],[sec]]))/24/60/60</f>
        <v>0</v>
      </c>
    </row>
    <row r="17" spans="2:7">
      <c r="B17">
        <v>16</v>
      </c>
      <c r="D17">
        <v>18</v>
      </c>
      <c r="E17">
        <v>4</v>
      </c>
      <c r="F17" s="16">
        <f>TIME(Tabulka13[[#This Row],[hod]],Tabulka13[[#This Row],[min]],Tabulka13[[#This Row],[sec]])+Tabulka13[[#This Row],[desetiny]]</f>
        <v>1.2546296296296297E-2</v>
      </c>
      <c r="G17" s="1">
        <f>(Tabulka13[[#This Row],[sec]]-INT(Tabulka13[[#This Row],[sec]]))/24/60/60</f>
        <v>0</v>
      </c>
    </row>
    <row r="18" spans="2:7">
      <c r="B18">
        <v>17</v>
      </c>
      <c r="D18">
        <v>28</v>
      </c>
      <c r="E18">
        <v>38</v>
      </c>
      <c r="F18" s="16">
        <f>TIME(Tabulka13[[#This Row],[hod]],Tabulka13[[#This Row],[min]],Tabulka13[[#This Row],[sec]])+Tabulka13[[#This Row],[desetiny]]</f>
        <v>1.9884259259259258E-2</v>
      </c>
      <c r="G18" s="1">
        <f>(Tabulka13[[#This Row],[sec]]-INT(Tabulka13[[#This Row],[sec]]))/24/60/60</f>
        <v>0</v>
      </c>
    </row>
    <row r="19" spans="2:7">
      <c r="B19">
        <v>18</v>
      </c>
      <c r="D19">
        <v>28</v>
      </c>
      <c r="E19">
        <v>42</v>
      </c>
      <c r="F19" s="16">
        <f>TIME(Tabulka13[[#This Row],[hod]],Tabulka13[[#This Row],[min]],Tabulka13[[#This Row],[sec]])+Tabulka13[[#This Row],[desetiny]]</f>
        <v>1.9930555555555556E-2</v>
      </c>
      <c r="G19" s="1">
        <f>(Tabulka13[[#This Row],[sec]]-INT(Tabulka13[[#This Row],[sec]]))/24/60/60</f>
        <v>0</v>
      </c>
    </row>
    <row r="20" spans="2:7">
      <c r="B20">
        <v>19</v>
      </c>
      <c r="D20">
        <v>25</v>
      </c>
      <c r="E20">
        <v>46</v>
      </c>
      <c r="F20" s="16">
        <f>TIME(Tabulka13[[#This Row],[hod]],Tabulka13[[#This Row],[min]],Tabulka13[[#This Row],[sec]])+Tabulka13[[#This Row],[desetiny]]</f>
        <v>1.7893518518518517E-2</v>
      </c>
      <c r="G20" s="1">
        <f>(Tabulka13[[#This Row],[sec]]-INT(Tabulka13[[#This Row],[sec]]))/24/60/60</f>
        <v>0</v>
      </c>
    </row>
    <row r="21" spans="2:7">
      <c r="B21">
        <v>20</v>
      </c>
      <c r="D21">
        <v>27</v>
      </c>
      <c r="E21">
        <v>19</v>
      </c>
      <c r="F21" s="16">
        <f>TIME(Tabulka13[[#This Row],[hod]],Tabulka13[[#This Row],[min]],Tabulka13[[#This Row],[sec]])+Tabulka13[[#This Row],[desetiny]]</f>
        <v>1.8969907407407408E-2</v>
      </c>
      <c r="G21" s="1">
        <f>(Tabulka13[[#This Row],[sec]]-INT(Tabulka13[[#This Row],[sec]]))/24/60/60</f>
        <v>0</v>
      </c>
    </row>
    <row r="22" spans="2:7">
      <c r="B22">
        <v>21</v>
      </c>
      <c r="D22">
        <v>31</v>
      </c>
      <c r="E22">
        <v>59</v>
      </c>
      <c r="F22" s="16">
        <f>TIME(Tabulka13[[#This Row],[hod]],Tabulka13[[#This Row],[min]],Tabulka13[[#This Row],[sec]])+Tabulka13[[#This Row],[desetiny]]</f>
        <v>2.2210648148148149E-2</v>
      </c>
      <c r="G22" s="1">
        <f>(Tabulka13[[#This Row],[sec]]-INT(Tabulka13[[#This Row],[sec]]))/24/60/60</f>
        <v>0</v>
      </c>
    </row>
    <row r="23" spans="2:7">
      <c r="B23">
        <v>22</v>
      </c>
      <c r="D23">
        <v>18</v>
      </c>
      <c r="E23">
        <v>34</v>
      </c>
      <c r="F23" s="16">
        <f>TIME(Tabulka13[[#This Row],[hod]],Tabulka13[[#This Row],[min]],Tabulka13[[#This Row],[sec]])+Tabulka13[[#This Row],[desetiny]]</f>
        <v>1.2893518518518519E-2</v>
      </c>
      <c r="G23" s="1">
        <f>(Tabulka13[[#This Row],[sec]]-INT(Tabulka13[[#This Row],[sec]]))/24/60/60</f>
        <v>0</v>
      </c>
    </row>
    <row r="24" spans="2:7">
      <c r="B24">
        <v>23</v>
      </c>
      <c r="D24">
        <v>20</v>
      </c>
      <c r="E24">
        <v>14</v>
      </c>
      <c r="F24" s="16">
        <f>TIME(Tabulka13[[#This Row],[hod]],Tabulka13[[#This Row],[min]],Tabulka13[[#This Row],[sec]])+Tabulka13[[#This Row],[desetiny]]</f>
        <v>1.4050925925925927E-2</v>
      </c>
      <c r="G24" s="1">
        <f>(Tabulka13[[#This Row],[sec]]-INT(Tabulka13[[#This Row],[sec]]))/24/60/60</f>
        <v>0</v>
      </c>
    </row>
    <row r="25" spans="2:7">
      <c r="B25">
        <v>24</v>
      </c>
      <c r="D25">
        <v>18</v>
      </c>
      <c r="E25">
        <v>17</v>
      </c>
      <c r="F25" s="16">
        <f>TIME(Tabulka13[[#This Row],[hod]],Tabulka13[[#This Row],[min]],Tabulka13[[#This Row],[sec]])+Tabulka13[[#This Row],[desetiny]]</f>
        <v>1.269675925925926E-2</v>
      </c>
      <c r="G25" s="1">
        <f>(Tabulka13[[#This Row],[sec]]-INT(Tabulka13[[#This Row],[sec]]))/24/60/60</f>
        <v>0</v>
      </c>
    </row>
    <row r="26" spans="2:7">
      <c r="B26">
        <v>25</v>
      </c>
      <c r="D26">
        <v>19</v>
      </c>
      <c r="E26">
        <v>12</v>
      </c>
      <c r="F26" s="16">
        <f>TIME(Tabulka13[[#This Row],[hod]],Tabulka13[[#This Row],[min]],Tabulka13[[#This Row],[sec]])+Tabulka13[[#This Row],[desetiny]]</f>
        <v>1.3333333333333334E-2</v>
      </c>
      <c r="G26" s="1">
        <f>(Tabulka13[[#This Row],[sec]]-INT(Tabulka13[[#This Row],[sec]]))/24/60/60</f>
        <v>0</v>
      </c>
    </row>
    <row r="27" spans="2:7">
      <c r="B27">
        <v>26</v>
      </c>
      <c r="D27">
        <v>22</v>
      </c>
      <c r="E27">
        <v>5</v>
      </c>
      <c r="F27" s="16">
        <f>TIME(Tabulka13[[#This Row],[hod]],Tabulka13[[#This Row],[min]],Tabulka13[[#This Row],[sec]])+Tabulka13[[#This Row],[desetiny]]</f>
        <v>1.5335648148148147E-2</v>
      </c>
      <c r="G27" s="1">
        <f>(Tabulka13[[#This Row],[sec]]-INT(Tabulka13[[#This Row],[sec]]))/24/60/60</f>
        <v>0</v>
      </c>
    </row>
    <row r="28" spans="2:7">
      <c r="B28">
        <v>27</v>
      </c>
      <c r="D28">
        <v>21</v>
      </c>
      <c r="E28">
        <v>23</v>
      </c>
      <c r="F28" s="16">
        <f>TIME(Tabulka13[[#This Row],[hod]],Tabulka13[[#This Row],[min]],Tabulka13[[#This Row],[sec]])+Tabulka13[[#This Row],[desetiny]]</f>
        <v>1.4849537037037036E-2</v>
      </c>
      <c r="G28" s="1">
        <f>(Tabulka13[[#This Row],[sec]]-INT(Tabulka13[[#This Row],[sec]]))/24/60/60</f>
        <v>0</v>
      </c>
    </row>
    <row r="29" spans="2:7">
      <c r="B29">
        <v>28</v>
      </c>
      <c r="D29">
        <v>24</v>
      </c>
      <c r="E29">
        <v>59</v>
      </c>
      <c r="F29" s="16">
        <f>TIME(Tabulka13[[#This Row],[hod]],Tabulka13[[#This Row],[min]],Tabulka13[[#This Row],[sec]])+Tabulka13[[#This Row],[desetiny]]</f>
        <v>1.7349537037037038E-2</v>
      </c>
      <c r="G29" s="1">
        <f>(Tabulka13[[#This Row],[sec]]-INT(Tabulka13[[#This Row],[sec]]))/24/60/60</f>
        <v>0</v>
      </c>
    </row>
    <row r="30" spans="2:7">
      <c r="B30">
        <v>29</v>
      </c>
      <c r="D30">
        <v>24</v>
      </c>
      <c r="E30">
        <v>53</v>
      </c>
      <c r="F30" s="16">
        <f>TIME(Tabulka13[[#This Row],[hod]],Tabulka13[[#This Row],[min]],Tabulka13[[#This Row],[sec]])+Tabulka13[[#This Row],[desetiny]]</f>
        <v>1.7280092592592593E-2</v>
      </c>
      <c r="G30" s="1">
        <f>(Tabulka13[[#This Row],[sec]]-INT(Tabulka13[[#This Row],[sec]]))/24/60/60</f>
        <v>0</v>
      </c>
    </row>
    <row r="31" spans="2:7">
      <c r="B31">
        <v>30</v>
      </c>
      <c r="D31">
        <v>19</v>
      </c>
      <c r="E31">
        <v>56</v>
      </c>
      <c r="F31" s="16">
        <f>TIME(Tabulka13[[#This Row],[hod]],Tabulka13[[#This Row],[min]],Tabulka13[[#This Row],[sec]])+Tabulka13[[#This Row],[desetiny]]</f>
        <v>1.3842592592592594E-2</v>
      </c>
      <c r="G31" s="1">
        <f>(Tabulka13[[#This Row],[sec]]-INT(Tabulka13[[#This Row],[sec]]))/24/60/60</f>
        <v>0</v>
      </c>
    </row>
    <row r="32" spans="2:7">
      <c r="B32">
        <v>31</v>
      </c>
      <c r="D32">
        <v>20</v>
      </c>
      <c r="E32">
        <v>36</v>
      </c>
      <c r="F32" s="16">
        <f>TIME(Tabulka13[[#This Row],[hod]],Tabulka13[[#This Row],[min]],Tabulka13[[#This Row],[sec]])+Tabulka13[[#This Row],[desetiny]]</f>
        <v>1.4305555555555557E-2</v>
      </c>
      <c r="G32" s="1">
        <f>(Tabulka13[[#This Row],[sec]]-INT(Tabulka13[[#This Row],[sec]]))/24/60/60</f>
        <v>0</v>
      </c>
    </row>
    <row r="33" spans="2:7">
      <c r="B33">
        <v>32</v>
      </c>
      <c r="D33">
        <v>27</v>
      </c>
      <c r="E33">
        <v>49</v>
      </c>
      <c r="F33" s="16">
        <f>TIME(Tabulka13[[#This Row],[hod]],Tabulka13[[#This Row],[min]],Tabulka13[[#This Row],[sec]])+Tabulka13[[#This Row],[desetiny]]</f>
        <v>1.9317129629629629E-2</v>
      </c>
      <c r="G33" s="1">
        <f>(Tabulka13[[#This Row],[sec]]-INT(Tabulka13[[#This Row],[sec]]))/24/60/60</f>
        <v>0</v>
      </c>
    </row>
    <row r="34" spans="2:7">
      <c r="B34">
        <v>33</v>
      </c>
      <c r="D34">
        <v>21</v>
      </c>
      <c r="E34">
        <v>8</v>
      </c>
      <c r="F34" s="16">
        <f>TIME(Tabulka13[[#This Row],[hod]],Tabulka13[[#This Row],[min]],Tabulka13[[#This Row],[sec]])+Tabulka13[[#This Row],[desetiny]]</f>
        <v>1.4675925925925926E-2</v>
      </c>
      <c r="G34" s="1">
        <f>(Tabulka13[[#This Row],[sec]]-INT(Tabulka13[[#This Row],[sec]]))/24/60/60</f>
        <v>0</v>
      </c>
    </row>
    <row r="35" spans="2:7">
      <c r="B35">
        <v>34</v>
      </c>
      <c r="D35">
        <v>23</v>
      </c>
      <c r="E35">
        <v>21</v>
      </c>
      <c r="F35" s="16">
        <f>TIME(Tabulka13[[#This Row],[hod]],Tabulka13[[#This Row],[min]],Tabulka13[[#This Row],[sec]])+Tabulka13[[#This Row],[desetiny]]</f>
        <v>1.621527777777778E-2</v>
      </c>
      <c r="G35" s="1">
        <f>(Tabulka13[[#This Row],[sec]]-INT(Tabulka13[[#This Row],[sec]]))/24/60/60</f>
        <v>0</v>
      </c>
    </row>
    <row r="36" spans="2:7">
      <c r="B36">
        <v>35</v>
      </c>
      <c r="D36">
        <v>31</v>
      </c>
      <c r="E36">
        <v>5</v>
      </c>
      <c r="F36" s="16">
        <f>TIME(Tabulka13[[#This Row],[hod]],Tabulka13[[#This Row],[min]],Tabulka13[[#This Row],[sec]])+Tabulka13[[#This Row],[desetiny]]</f>
        <v>2.1585648148148145E-2</v>
      </c>
      <c r="G36" s="1">
        <f>(Tabulka13[[#This Row],[sec]]-INT(Tabulka13[[#This Row],[sec]]))/24/60/60</f>
        <v>0</v>
      </c>
    </row>
    <row r="37" spans="2:7">
      <c r="B37">
        <v>36</v>
      </c>
      <c r="D37">
        <v>29</v>
      </c>
      <c r="E37">
        <v>39</v>
      </c>
      <c r="F37" s="16">
        <f>TIME(Tabulka13[[#This Row],[hod]],Tabulka13[[#This Row],[min]],Tabulka13[[#This Row],[sec]])+Tabulka13[[#This Row],[desetiny]]</f>
        <v>2.0590277777777777E-2</v>
      </c>
      <c r="G37" s="1">
        <f>(Tabulka13[[#This Row],[sec]]-INT(Tabulka13[[#This Row],[sec]]))/24/60/60</f>
        <v>0</v>
      </c>
    </row>
    <row r="38" spans="2:7">
      <c r="B38">
        <v>37</v>
      </c>
      <c r="D38">
        <v>23</v>
      </c>
      <c r="E38">
        <v>19</v>
      </c>
      <c r="F38" s="16">
        <f>TIME(Tabulka13[[#This Row],[hod]],Tabulka13[[#This Row],[min]],Tabulka13[[#This Row],[sec]])+Tabulka13[[#This Row],[desetiny]]</f>
        <v>1.6192129629629629E-2</v>
      </c>
      <c r="G38" s="1">
        <f>(Tabulka13[[#This Row],[sec]]-INT(Tabulka13[[#This Row],[sec]]))/24/60/60</f>
        <v>0</v>
      </c>
    </row>
    <row r="39" spans="2:7">
      <c r="B39">
        <v>38</v>
      </c>
      <c r="D39">
        <v>23</v>
      </c>
      <c r="E39">
        <v>41</v>
      </c>
      <c r="F39" s="16">
        <f>TIME(Tabulka13[[#This Row],[hod]],Tabulka13[[#This Row],[min]],Tabulka13[[#This Row],[sec]])+Tabulka13[[#This Row],[desetiny]]</f>
        <v>1.6446759259259262E-2</v>
      </c>
      <c r="G39" s="1">
        <f>(Tabulka13[[#This Row],[sec]]-INT(Tabulka13[[#This Row],[sec]]))/24/60/60</f>
        <v>0</v>
      </c>
    </row>
    <row r="40" spans="2:7">
      <c r="B40">
        <v>39</v>
      </c>
      <c r="D40">
        <v>26</v>
      </c>
      <c r="E40">
        <v>10</v>
      </c>
      <c r="F40" s="16">
        <f>TIME(Tabulka13[[#This Row],[hod]],Tabulka13[[#This Row],[min]],Tabulka13[[#This Row],[sec]])+Tabulka13[[#This Row],[desetiny]]</f>
        <v>1.8171296296296297E-2</v>
      </c>
      <c r="G40" s="1">
        <f>(Tabulka13[[#This Row],[sec]]-INT(Tabulka13[[#This Row],[sec]]))/24/60/60</f>
        <v>0</v>
      </c>
    </row>
    <row r="41" spans="2:7">
      <c r="B41">
        <v>40</v>
      </c>
      <c r="D41">
        <v>30</v>
      </c>
      <c r="E41">
        <v>16</v>
      </c>
      <c r="F41" s="16">
        <f>TIME(Tabulka13[[#This Row],[hod]],Tabulka13[[#This Row],[min]],Tabulka13[[#This Row],[sec]])+Tabulka13[[#This Row],[desetiny]]</f>
        <v>2.101851851851852E-2</v>
      </c>
      <c r="G41" s="1">
        <f>(Tabulka13[[#This Row],[sec]]-INT(Tabulka13[[#This Row],[sec]]))/24/60/60</f>
        <v>0</v>
      </c>
    </row>
    <row r="42" spans="2:7">
      <c r="B42">
        <v>41</v>
      </c>
      <c r="D42">
        <v>31</v>
      </c>
      <c r="E42">
        <v>0</v>
      </c>
      <c r="F42" s="16">
        <f>TIME(Tabulka13[[#This Row],[hod]],Tabulka13[[#This Row],[min]],Tabulka13[[#This Row],[sec]])+Tabulka13[[#This Row],[desetiny]]</f>
        <v>2.1527777777777781E-2</v>
      </c>
      <c r="G42" s="1">
        <f>(Tabulka13[[#This Row],[sec]]-INT(Tabulka13[[#This Row],[sec]]))/24/60/60</f>
        <v>0</v>
      </c>
    </row>
    <row r="43" spans="2:7">
      <c r="B43">
        <v>42</v>
      </c>
      <c r="D43">
        <v>28</v>
      </c>
      <c r="E43">
        <v>9</v>
      </c>
      <c r="F43" s="16">
        <f>TIME(Tabulka13[[#This Row],[hod]],Tabulka13[[#This Row],[min]],Tabulka13[[#This Row],[sec]])+Tabulka13[[#This Row],[desetiny]]</f>
        <v>1.954861111111111E-2</v>
      </c>
      <c r="G43" s="1">
        <f>(Tabulka13[[#This Row],[sec]]-INT(Tabulka13[[#This Row],[sec]]))/24/60/60</f>
        <v>0</v>
      </c>
    </row>
    <row r="44" spans="2:7">
      <c r="B44">
        <v>43</v>
      </c>
      <c r="D44">
        <v>23</v>
      </c>
      <c r="E44">
        <v>27</v>
      </c>
      <c r="F44" s="16">
        <f>TIME(Tabulka13[[#This Row],[hod]],Tabulka13[[#This Row],[min]],Tabulka13[[#This Row],[sec]])+Tabulka13[[#This Row],[desetiny]]</f>
        <v>1.6284722222222221E-2</v>
      </c>
      <c r="G44" s="1">
        <f>(Tabulka13[[#This Row],[sec]]-INT(Tabulka13[[#This Row],[sec]]))/24/60/60</f>
        <v>0</v>
      </c>
    </row>
    <row r="45" spans="2:7">
      <c r="B45">
        <v>44</v>
      </c>
      <c r="D45">
        <v>30</v>
      </c>
      <c r="E45">
        <v>19</v>
      </c>
      <c r="F45" s="16">
        <f>TIME(Tabulka13[[#This Row],[hod]],Tabulka13[[#This Row],[min]],Tabulka13[[#This Row],[sec]])+Tabulka13[[#This Row],[desetiny]]</f>
        <v>2.1053240740740744E-2</v>
      </c>
      <c r="G45" s="1">
        <f>(Tabulka13[[#This Row],[sec]]-INT(Tabulka13[[#This Row],[sec]]))/24/60/60</f>
        <v>0</v>
      </c>
    </row>
    <row r="46" spans="2:7">
      <c r="B46">
        <v>45</v>
      </c>
      <c r="D46">
        <v>23</v>
      </c>
      <c r="E46">
        <v>38</v>
      </c>
      <c r="F46" s="16">
        <f>TIME(Tabulka13[[#This Row],[hod]],Tabulka13[[#This Row],[min]],Tabulka13[[#This Row],[sec]])+Tabulka13[[#This Row],[desetiny]]</f>
        <v>1.6412037037037037E-2</v>
      </c>
      <c r="G46" s="1">
        <f>(Tabulka13[[#This Row],[sec]]-INT(Tabulka13[[#This Row],[sec]]))/24/60/60</f>
        <v>0</v>
      </c>
    </row>
    <row r="47" spans="2:7">
      <c r="B47">
        <v>46</v>
      </c>
      <c r="D47">
        <v>26</v>
      </c>
      <c r="E47">
        <v>21</v>
      </c>
      <c r="F47" s="16">
        <f>TIME(Tabulka13[[#This Row],[hod]],Tabulka13[[#This Row],[min]],Tabulka13[[#This Row],[sec]])+Tabulka13[[#This Row],[desetiny]]</f>
        <v>1.8298611111111113E-2</v>
      </c>
      <c r="G47" s="1">
        <f>(Tabulka13[[#This Row],[sec]]-INT(Tabulka13[[#This Row],[sec]]))/24/60/60</f>
        <v>0</v>
      </c>
    </row>
    <row r="48" spans="2:7">
      <c r="B48">
        <v>47</v>
      </c>
      <c r="D48">
        <v>27</v>
      </c>
      <c r="E48">
        <v>7</v>
      </c>
      <c r="F48" s="16">
        <f>TIME(Tabulka13[[#This Row],[hod]],Tabulka13[[#This Row],[min]],Tabulka13[[#This Row],[sec]])+Tabulka13[[#This Row],[desetiny]]</f>
        <v>1.8831018518518518E-2</v>
      </c>
      <c r="G48" s="1">
        <f>(Tabulka13[[#This Row],[sec]]-INT(Tabulka13[[#This Row],[sec]]))/24/60/60</f>
        <v>0</v>
      </c>
    </row>
    <row r="49" spans="2:7">
      <c r="B49">
        <v>48</v>
      </c>
      <c r="D49">
        <v>30</v>
      </c>
      <c r="E49">
        <v>44</v>
      </c>
      <c r="F49" s="16">
        <f>TIME(Tabulka13[[#This Row],[hod]],Tabulka13[[#This Row],[min]],Tabulka13[[#This Row],[sec]])+Tabulka13[[#This Row],[desetiny]]</f>
        <v>2.1342592592592594E-2</v>
      </c>
      <c r="G49" s="1">
        <f>(Tabulka13[[#This Row],[sec]]-INT(Tabulka13[[#This Row],[sec]]))/24/60/60</f>
        <v>0</v>
      </c>
    </row>
    <row r="50" spans="2:7">
      <c r="B50">
        <v>49</v>
      </c>
      <c r="D50">
        <v>24</v>
      </c>
      <c r="E50">
        <v>59</v>
      </c>
      <c r="F50" s="16">
        <f>TIME(Tabulka13[[#This Row],[hod]],Tabulka13[[#This Row],[min]],Tabulka13[[#This Row],[sec]])+Tabulka13[[#This Row],[desetiny]]</f>
        <v>1.7349537037037038E-2</v>
      </c>
      <c r="G50" s="1">
        <f>(Tabulka13[[#This Row],[sec]]-INT(Tabulka13[[#This Row],[sec]]))/24/60/60</f>
        <v>0</v>
      </c>
    </row>
    <row r="51" spans="2:7">
      <c r="B51">
        <v>50</v>
      </c>
      <c r="D51">
        <v>24</v>
      </c>
      <c r="E51">
        <v>32</v>
      </c>
      <c r="F51" s="16">
        <f>TIME(Tabulka13[[#This Row],[hod]],Tabulka13[[#This Row],[min]],Tabulka13[[#This Row],[sec]])+Tabulka13[[#This Row],[desetiny]]</f>
        <v>1.7037037037037038E-2</v>
      </c>
      <c r="G51" s="1">
        <f>(Tabulka13[[#This Row],[sec]]-INT(Tabulka13[[#This Row],[sec]]))/24/60/60</f>
        <v>0</v>
      </c>
    </row>
    <row r="52" spans="2:7">
      <c r="B52">
        <v>51</v>
      </c>
      <c r="D52">
        <v>28</v>
      </c>
      <c r="E52">
        <v>56</v>
      </c>
      <c r="F52" s="16">
        <f>TIME(Tabulka13[[#This Row],[hod]],Tabulka13[[#This Row],[min]],Tabulka13[[#This Row],[sec]])+Tabulka13[[#This Row],[desetiny]]</f>
        <v>2.0092592592592592E-2</v>
      </c>
      <c r="G52" s="1">
        <f>(Tabulka13[[#This Row],[sec]]-INT(Tabulka13[[#This Row],[sec]]))/24/60/60</f>
        <v>0</v>
      </c>
    </row>
    <row r="53" spans="2:7">
      <c r="B53">
        <v>52</v>
      </c>
      <c r="D53">
        <v>29</v>
      </c>
      <c r="E53">
        <v>0</v>
      </c>
      <c r="F53" s="16">
        <f>TIME(Tabulka13[[#This Row],[hod]],Tabulka13[[#This Row],[min]],Tabulka13[[#This Row],[sec]])+Tabulka13[[#This Row],[desetiny]]</f>
        <v>2.013888888888889E-2</v>
      </c>
      <c r="G53" s="1">
        <f>(Tabulka13[[#This Row],[sec]]-INT(Tabulka13[[#This Row],[sec]]))/24/60/60</f>
        <v>0</v>
      </c>
    </row>
    <row r="54" spans="2:7">
      <c r="B54">
        <v>53</v>
      </c>
      <c r="D54">
        <v>28</v>
      </c>
      <c r="E54">
        <v>48</v>
      </c>
      <c r="F54" s="16">
        <f>TIME(Tabulka13[[#This Row],[hod]],Tabulka13[[#This Row],[min]],Tabulka13[[#This Row],[sec]])+Tabulka13[[#This Row],[desetiny]]</f>
        <v>0.02</v>
      </c>
      <c r="G54" s="1">
        <f>(Tabulka13[[#This Row],[sec]]-INT(Tabulka13[[#This Row],[sec]]))/24/60/60</f>
        <v>0</v>
      </c>
    </row>
    <row r="55" spans="2:7">
      <c r="B55">
        <v>54</v>
      </c>
      <c r="D55">
        <v>40</v>
      </c>
      <c r="E55">
        <v>53</v>
      </c>
      <c r="F55" s="16">
        <f>TIME(Tabulka13[[#This Row],[hod]],Tabulka13[[#This Row],[min]],Tabulka13[[#This Row],[sec]])+Tabulka13[[#This Row],[desetiny]]</f>
        <v>2.8391203703703707E-2</v>
      </c>
      <c r="G55" s="1">
        <f>(Tabulka13[[#This Row],[sec]]-INT(Tabulka13[[#This Row],[sec]]))/24/60/60</f>
        <v>0</v>
      </c>
    </row>
    <row r="56" spans="2:7">
      <c r="B56">
        <v>55</v>
      </c>
      <c r="D56">
        <v>31</v>
      </c>
      <c r="E56">
        <v>6</v>
      </c>
      <c r="F56" s="16">
        <f>TIME(Tabulka13[[#This Row],[hod]],Tabulka13[[#This Row],[min]],Tabulka13[[#This Row],[sec]])+Tabulka13[[#This Row],[desetiny]]</f>
        <v>2.1597222222222223E-2</v>
      </c>
      <c r="G56" s="1">
        <f>(Tabulka13[[#This Row],[sec]]-INT(Tabulka13[[#This Row],[sec]]))/24/60/60</f>
        <v>0</v>
      </c>
    </row>
    <row r="57" spans="2:7">
      <c r="B57">
        <v>56</v>
      </c>
      <c r="D57">
        <v>35</v>
      </c>
      <c r="E57">
        <v>20</v>
      </c>
      <c r="F57" s="16">
        <f>TIME(Tabulka13[[#This Row],[hod]],Tabulka13[[#This Row],[min]],Tabulka13[[#This Row],[sec]])+Tabulka13[[#This Row],[desetiny]]</f>
        <v>2.4537037037037038E-2</v>
      </c>
      <c r="G57" s="1">
        <f>(Tabulka13[[#This Row],[sec]]-INT(Tabulka13[[#This Row],[sec]]))/24/60/60</f>
        <v>0</v>
      </c>
    </row>
    <row r="58" spans="2:7">
      <c r="B58">
        <v>57</v>
      </c>
      <c r="D58">
        <v>22</v>
      </c>
      <c r="E58">
        <v>56</v>
      </c>
      <c r="F58" s="16">
        <f>TIME(Tabulka13[[#This Row],[hod]],Tabulka13[[#This Row],[min]],Tabulka13[[#This Row],[sec]])+Tabulka13[[#This Row],[desetiny]]</f>
        <v>1.5925925925925927E-2</v>
      </c>
      <c r="G58" s="1">
        <f>(Tabulka13[[#This Row],[sec]]-INT(Tabulka13[[#This Row],[sec]]))/24/60/60</f>
        <v>0</v>
      </c>
    </row>
    <row r="59" spans="2:7">
      <c r="B59">
        <v>58</v>
      </c>
      <c r="D59">
        <v>23</v>
      </c>
      <c r="E59">
        <v>42</v>
      </c>
      <c r="F59" s="16">
        <f>TIME(Tabulka13[[#This Row],[hod]],Tabulka13[[#This Row],[min]],Tabulka13[[#This Row],[sec]])+Tabulka13[[#This Row],[desetiny]]</f>
        <v>1.6458333333333332E-2</v>
      </c>
      <c r="G59" s="1">
        <f>(Tabulka13[[#This Row],[sec]]-INT(Tabulka13[[#This Row],[sec]]))/24/60/60</f>
        <v>0</v>
      </c>
    </row>
    <row r="60" spans="2:7">
      <c r="B60">
        <v>59</v>
      </c>
      <c r="D60">
        <v>24</v>
      </c>
      <c r="E60">
        <v>6</v>
      </c>
      <c r="F60" s="16">
        <f>TIME(Tabulka13[[#This Row],[hod]],Tabulka13[[#This Row],[min]],Tabulka13[[#This Row],[sec]])+Tabulka13[[#This Row],[desetiny]]</f>
        <v>1.6736111111111111E-2</v>
      </c>
      <c r="G60" s="1">
        <f>(Tabulka13[[#This Row],[sec]]-INT(Tabulka13[[#This Row],[sec]]))/24/60/60</f>
        <v>0</v>
      </c>
    </row>
    <row r="61" spans="2:7">
      <c r="B61">
        <v>60</v>
      </c>
      <c r="D61">
        <v>24</v>
      </c>
      <c r="E61">
        <v>2</v>
      </c>
      <c r="F61" s="16">
        <f>TIME(Tabulka13[[#This Row],[hod]],Tabulka13[[#This Row],[min]],Tabulka13[[#This Row],[sec]])+Tabulka13[[#This Row],[desetiny]]</f>
        <v>1.6689814814814817E-2</v>
      </c>
      <c r="G61" s="1">
        <f>(Tabulka13[[#This Row],[sec]]-INT(Tabulka13[[#This Row],[sec]]))/24/60/60</f>
        <v>0</v>
      </c>
    </row>
    <row r="62" spans="2:7">
      <c r="B62">
        <v>61</v>
      </c>
      <c r="D62">
        <v>29</v>
      </c>
      <c r="E62">
        <v>42</v>
      </c>
      <c r="F62" s="16">
        <f>TIME(Tabulka13[[#This Row],[hod]],Tabulka13[[#This Row],[min]],Tabulka13[[#This Row],[sec]])+Tabulka13[[#This Row],[desetiny]]</f>
        <v>2.0625000000000001E-2</v>
      </c>
      <c r="G62" s="1">
        <f>(Tabulka13[[#This Row],[sec]]-INT(Tabulka13[[#This Row],[sec]]))/24/60/60</f>
        <v>0</v>
      </c>
    </row>
    <row r="63" spans="2:7">
      <c r="B63">
        <v>62</v>
      </c>
      <c r="D63">
        <v>31</v>
      </c>
      <c r="E63">
        <v>57</v>
      </c>
      <c r="F63" s="16">
        <f>TIME(Tabulka13[[#This Row],[hod]],Tabulka13[[#This Row],[min]],Tabulka13[[#This Row],[sec]])+Tabulka13[[#This Row],[desetiny]]</f>
        <v>2.2187499999999999E-2</v>
      </c>
      <c r="G63" s="1">
        <f>(Tabulka13[[#This Row],[sec]]-INT(Tabulka13[[#This Row],[sec]]))/24/60/60</f>
        <v>0</v>
      </c>
    </row>
    <row r="64" spans="2:7">
      <c r="B64">
        <v>63</v>
      </c>
      <c r="D64">
        <v>30</v>
      </c>
      <c r="E64">
        <v>22</v>
      </c>
      <c r="F64" s="16">
        <f>TIME(Tabulka13[[#This Row],[hod]],Tabulka13[[#This Row],[min]],Tabulka13[[#This Row],[sec]])+Tabulka13[[#This Row],[desetiny]]</f>
        <v>2.1087962962962961E-2</v>
      </c>
      <c r="G64" s="1">
        <f>(Tabulka13[[#This Row],[sec]]-INT(Tabulka13[[#This Row],[sec]]))/24/60/60</f>
        <v>0</v>
      </c>
    </row>
    <row r="65" spans="2:7">
      <c r="B65">
        <v>64</v>
      </c>
      <c r="D65">
        <v>30</v>
      </c>
      <c r="E65">
        <v>35</v>
      </c>
      <c r="F65" s="16">
        <f>TIME(Tabulka13[[#This Row],[hod]],Tabulka13[[#This Row],[min]],Tabulka13[[#This Row],[sec]])+Tabulka13[[#This Row],[desetiny]]</f>
        <v>2.1238425925925924E-2</v>
      </c>
      <c r="G65" s="1">
        <f>(Tabulka13[[#This Row],[sec]]-INT(Tabulka13[[#This Row],[sec]]))/24/60/60</f>
        <v>0</v>
      </c>
    </row>
    <row r="66" spans="2:7">
      <c r="B66">
        <v>65</v>
      </c>
      <c r="D66">
        <v>33</v>
      </c>
      <c r="E66">
        <v>8</v>
      </c>
      <c r="F66" s="16">
        <f>TIME(Tabulka13[[#This Row],[hod]],Tabulka13[[#This Row],[min]],Tabulka13[[#This Row],[sec]])+Tabulka13[[#This Row],[desetiny]]</f>
        <v>2.3009259259259257E-2</v>
      </c>
      <c r="G66" s="1">
        <f>(Tabulka13[[#This Row],[sec]]-INT(Tabulka13[[#This Row],[sec]]))/24/60/60</f>
        <v>0</v>
      </c>
    </row>
    <row r="67" spans="2:7">
      <c r="B67">
        <v>66</v>
      </c>
      <c r="D67">
        <v>32</v>
      </c>
      <c r="E67">
        <v>59</v>
      </c>
      <c r="F67" s="16">
        <f>TIME(Tabulka13[[#This Row],[hod]],Tabulka13[[#This Row],[min]],Tabulka13[[#This Row],[sec]])+Tabulka13[[#This Row],[desetiny]]</f>
        <v>2.2905092592592591E-2</v>
      </c>
      <c r="G67" s="1">
        <f>(Tabulka13[[#This Row],[sec]]-INT(Tabulka13[[#This Row],[sec]]))/24/60/60</f>
        <v>0</v>
      </c>
    </row>
    <row r="68" spans="2:7">
      <c r="B68">
        <v>67</v>
      </c>
      <c r="D68">
        <v>26</v>
      </c>
      <c r="E68">
        <v>53</v>
      </c>
      <c r="F68" s="16">
        <f>TIME(Tabulka13[[#This Row],[hod]],Tabulka13[[#This Row],[min]],Tabulka13[[#This Row],[sec]])+Tabulka13[[#This Row],[desetiny]]</f>
        <v>1.8668981481481481E-2</v>
      </c>
      <c r="G68" s="1">
        <f>(Tabulka13[[#This Row],[sec]]-INT(Tabulka13[[#This Row],[sec]]))/24/60/60</f>
        <v>0</v>
      </c>
    </row>
    <row r="69" spans="2:7">
      <c r="B69">
        <v>68</v>
      </c>
      <c r="D69">
        <v>28</v>
      </c>
      <c r="E69">
        <v>23</v>
      </c>
      <c r="F69" s="16">
        <f>TIME(Tabulka13[[#This Row],[hod]],Tabulka13[[#This Row],[min]],Tabulka13[[#This Row],[sec]])+Tabulka13[[#This Row],[desetiny]]</f>
        <v>1.9710648148148147E-2</v>
      </c>
      <c r="G69" s="1">
        <f>(Tabulka13[[#This Row],[sec]]-INT(Tabulka13[[#This Row],[sec]]))/24/60/60</f>
        <v>0</v>
      </c>
    </row>
    <row r="70" spans="2:7">
      <c r="B70">
        <v>69</v>
      </c>
      <c r="D70">
        <v>27</v>
      </c>
      <c r="E70">
        <v>55</v>
      </c>
      <c r="F70" s="16">
        <f>TIME(Tabulka13[[#This Row],[hod]],Tabulka13[[#This Row],[min]],Tabulka13[[#This Row],[sec]])+Tabulka13[[#This Row],[desetiny]]</f>
        <v>1.9386574074074073E-2</v>
      </c>
      <c r="G70" s="1">
        <f>(Tabulka13[[#This Row],[sec]]-INT(Tabulka13[[#This Row],[sec]]))/24/60/60</f>
        <v>0</v>
      </c>
    </row>
    <row r="71" spans="2:7">
      <c r="B71">
        <v>70</v>
      </c>
      <c r="D71">
        <v>27</v>
      </c>
      <c r="E71">
        <v>33</v>
      </c>
      <c r="F71" s="16">
        <f>TIME(Tabulka13[[#This Row],[hod]],Tabulka13[[#This Row],[min]],Tabulka13[[#This Row],[sec]])+Tabulka13[[#This Row],[desetiny]]</f>
        <v>1.9131944444444444E-2</v>
      </c>
      <c r="G71" s="1">
        <f>(Tabulka13[[#This Row],[sec]]-INT(Tabulka13[[#This Row],[sec]]))/24/60/60</f>
        <v>0</v>
      </c>
    </row>
    <row r="72" spans="2:7">
      <c r="B72">
        <v>71</v>
      </c>
      <c r="D72">
        <v>24</v>
      </c>
      <c r="E72">
        <v>45</v>
      </c>
      <c r="F72" s="16">
        <f>TIME(Tabulka13[[#This Row],[hod]],Tabulka13[[#This Row],[min]],Tabulka13[[#This Row],[sec]])+Tabulka13[[#This Row],[desetiny]]</f>
        <v>1.7187499999999998E-2</v>
      </c>
      <c r="G72" s="1">
        <f>(Tabulka13[[#This Row],[sec]]-INT(Tabulka13[[#This Row],[sec]]))/24/60/60</f>
        <v>0</v>
      </c>
    </row>
    <row r="73" spans="2:7">
      <c r="B73">
        <v>72</v>
      </c>
      <c r="D73">
        <v>34</v>
      </c>
      <c r="E73">
        <v>41</v>
      </c>
      <c r="F73" s="16">
        <f>TIME(Tabulka13[[#This Row],[hod]],Tabulka13[[#This Row],[min]],Tabulka13[[#This Row],[sec]])+Tabulka13[[#This Row],[desetiny]]</f>
        <v>2.4085648148148148E-2</v>
      </c>
      <c r="G73" s="1">
        <f>(Tabulka13[[#This Row],[sec]]-INT(Tabulka13[[#This Row],[sec]]))/24/60/60</f>
        <v>0</v>
      </c>
    </row>
    <row r="74" spans="2:7">
      <c r="B74">
        <v>73</v>
      </c>
      <c r="D74">
        <v>28</v>
      </c>
      <c r="E74">
        <v>25</v>
      </c>
      <c r="F74" s="16">
        <f>TIME(Tabulka13[[#This Row],[hod]],Tabulka13[[#This Row],[min]],Tabulka13[[#This Row],[sec]])+Tabulka13[[#This Row],[desetiny]]</f>
        <v>1.9733796296296298E-2</v>
      </c>
      <c r="G74" s="1">
        <f>(Tabulka13[[#This Row],[sec]]-INT(Tabulka13[[#This Row],[sec]]))/24/60/60</f>
        <v>0</v>
      </c>
    </row>
    <row r="75" spans="2:7">
      <c r="B75">
        <v>74</v>
      </c>
      <c r="D75">
        <v>29</v>
      </c>
      <c r="E75">
        <v>50</v>
      </c>
      <c r="F75" s="16">
        <f>TIME(Tabulka13[[#This Row],[hod]],Tabulka13[[#This Row],[min]],Tabulka13[[#This Row],[sec]])+Tabulka13[[#This Row],[desetiny]]</f>
        <v>2.071759259259259E-2</v>
      </c>
      <c r="G75" s="1">
        <f>(Tabulka13[[#This Row],[sec]]-INT(Tabulka13[[#This Row],[sec]]))/24/60/60</f>
        <v>0</v>
      </c>
    </row>
    <row r="76" spans="2:7">
      <c r="B76">
        <v>75</v>
      </c>
      <c r="D76">
        <v>37</v>
      </c>
      <c r="E76">
        <v>34</v>
      </c>
      <c r="F76" s="16">
        <f>TIME(Tabulka13[[#This Row],[hod]],Tabulka13[[#This Row],[min]],Tabulka13[[#This Row],[sec]])+Tabulka13[[#This Row],[desetiny]]</f>
        <v>2.6087962962962966E-2</v>
      </c>
      <c r="G76" s="1">
        <f>(Tabulka13[[#This Row],[sec]]-INT(Tabulka13[[#This Row],[sec]]))/24/60/60</f>
        <v>0</v>
      </c>
    </row>
    <row r="77" spans="2:7">
      <c r="B77">
        <v>76</v>
      </c>
      <c r="D77">
        <v>38</v>
      </c>
      <c r="E77">
        <v>48</v>
      </c>
      <c r="F77" s="16">
        <f>TIME(Tabulka13[[#This Row],[hod]],Tabulka13[[#This Row],[min]],Tabulka13[[#This Row],[sec]])+Tabulka13[[#This Row],[desetiny]]</f>
        <v>2.6944444444444441E-2</v>
      </c>
      <c r="G77" s="1">
        <f>(Tabulka13[[#This Row],[sec]]-INT(Tabulka13[[#This Row],[sec]]))/24/60/60</f>
        <v>0</v>
      </c>
    </row>
    <row r="78" spans="2:7">
      <c r="B78">
        <v>77</v>
      </c>
      <c r="D78">
        <v>29</v>
      </c>
      <c r="E78">
        <v>58</v>
      </c>
      <c r="F78" s="16">
        <f>TIME(Tabulka13[[#This Row],[hod]],Tabulka13[[#This Row],[min]],Tabulka13[[#This Row],[sec]])+Tabulka13[[#This Row],[desetiny]]</f>
        <v>2.0810185185185185E-2</v>
      </c>
      <c r="G78" s="1">
        <f>(Tabulka13[[#This Row],[sec]]-INT(Tabulka13[[#This Row],[sec]]))/24/60/60</f>
        <v>0</v>
      </c>
    </row>
    <row r="79" spans="2:7">
      <c r="B79">
        <v>78</v>
      </c>
      <c r="D79">
        <v>30</v>
      </c>
      <c r="E79">
        <v>12</v>
      </c>
      <c r="F79" s="16">
        <f>TIME(Tabulka13[[#This Row],[hod]],Tabulka13[[#This Row],[min]],Tabulka13[[#This Row],[sec]])+Tabulka13[[#This Row],[desetiny]]</f>
        <v>2.0972222222222222E-2</v>
      </c>
      <c r="G79" s="1">
        <f>(Tabulka13[[#This Row],[sec]]-INT(Tabulka13[[#This Row],[sec]]))/24/60/60</f>
        <v>0</v>
      </c>
    </row>
    <row r="80" spans="2:7">
      <c r="B80">
        <v>79</v>
      </c>
      <c r="D80">
        <v>34</v>
      </c>
      <c r="E80">
        <v>19</v>
      </c>
      <c r="F80" s="16">
        <f>TIME(Tabulka13[[#This Row],[hod]],Tabulka13[[#This Row],[min]],Tabulka13[[#This Row],[sec]])+Tabulka13[[#This Row],[desetiny]]</f>
        <v>2.3831018518518519E-2</v>
      </c>
      <c r="G80" s="1">
        <f>(Tabulka13[[#This Row],[sec]]-INT(Tabulka13[[#This Row],[sec]]))/24/60/60</f>
        <v>0</v>
      </c>
    </row>
    <row r="81" spans="2:7">
      <c r="B81">
        <v>80</v>
      </c>
      <c r="D81">
        <v>39</v>
      </c>
      <c r="E81">
        <v>12</v>
      </c>
      <c r="F81" s="16">
        <f>TIME(Tabulka13[[#This Row],[hod]],Tabulka13[[#This Row],[min]],Tabulka13[[#This Row],[sec]])+Tabulka13[[#This Row],[desetiny]]</f>
        <v>2.7222222222222228E-2</v>
      </c>
      <c r="G81" s="1">
        <f>(Tabulka13[[#This Row],[sec]]-INT(Tabulka13[[#This Row],[sec]]))/24/60/60</f>
        <v>0</v>
      </c>
    </row>
    <row r="82" spans="2:7">
      <c r="B82">
        <v>81</v>
      </c>
      <c r="D82">
        <v>33</v>
      </c>
      <c r="E82">
        <v>55</v>
      </c>
      <c r="F82" s="16">
        <f>TIME(Tabulka13[[#This Row],[hod]],Tabulka13[[#This Row],[min]],Tabulka13[[#This Row],[sec]])+Tabulka13[[#This Row],[desetiny]]</f>
        <v>2.3553240740740739E-2</v>
      </c>
      <c r="G82" s="1">
        <f>(Tabulka13[[#This Row],[sec]]-INT(Tabulka13[[#This Row],[sec]]))/24/60/60</f>
        <v>0</v>
      </c>
    </row>
    <row r="83" spans="2:7">
      <c r="B83">
        <v>82</v>
      </c>
      <c r="D83">
        <v>33</v>
      </c>
      <c r="E83">
        <v>18</v>
      </c>
      <c r="F83" s="16">
        <f>TIME(Tabulka13[[#This Row],[hod]],Tabulka13[[#This Row],[min]],Tabulka13[[#This Row],[sec]])+Tabulka13[[#This Row],[desetiny]]</f>
        <v>2.3124999999999996E-2</v>
      </c>
      <c r="G83" s="1">
        <f>(Tabulka13[[#This Row],[sec]]-INT(Tabulka13[[#This Row],[sec]]))/24/60/60</f>
        <v>0</v>
      </c>
    </row>
    <row r="84" spans="2:7">
      <c r="B84">
        <v>83</v>
      </c>
      <c r="D84">
        <v>33</v>
      </c>
      <c r="E84">
        <v>27</v>
      </c>
      <c r="F84" s="16">
        <f>TIME(Tabulka13[[#This Row],[hod]],Tabulka13[[#This Row],[min]],Tabulka13[[#This Row],[sec]])+Tabulka13[[#This Row],[desetiny]]</f>
        <v>2.3229166666666665E-2</v>
      </c>
      <c r="G84" s="1">
        <f>(Tabulka13[[#This Row],[sec]]-INT(Tabulka13[[#This Row],[sec]]))/24/60/60</f>
        <v>0</v>
      </c>
    </row>
    <row r="85" spans="2:7">
      <c r="B85">
        <v>84</v>
      </c>
      <c r="D85">
        <v>32</v>
      </c>
      <c r="E85">
        <v>37</v>
      </c>
      <c r="F85" s="16">
        <f>TIME(Tabulka13[[#This Row],[hod]],Tabulka13[[#This Row],[min]],Tabulka13[[#This Row],[sec]])+Tabulka13[[#This Row],[desetiny]]</f>
        <v>2.2650462962962966E-2</v>
      </c>
      <c r="G85" s="1">
        <f>(Tabulka13[[#This Row],[sec]]-INT(Tabulka13[[#This Row],[sec]]))/24/60/60</f>
        <v>0</v>
      </c>
    </row>
    <row r="86" spans="2:7">
      <c r="B86">
        <v>85</v>
      </c>
      <c r="D86">
        <v>37</v>
      </c>
      <c r="E86">
        <v>38</v>
      </c>
      <c r="F86" s="16">
        <f>TIME(Tabulka13[[#This Row],[hod]],Tabulka13[[#This Row],[min]],Tabulka13[[#This Row],[sec]])+Tabulka13[[#This Row],[desetiny]]</f>
        <v>2.613425925925926E-2</v>
      </c>
      <c r="G86" s="1">
        <f>(Tabulka13[[#This Row],[sec]]-INT(Tabulka13[[#This Row],[sec]]))/24/60/60</f>
        <v>0</v>
      </c>
    </row>
    <row r="87" spans="2:7">
      <c r="B87">
        <v>86</v>
      </c>
      <c r="D87">
        <v>32</v>
      </c>
      <c r="E87">
        <v>22</v>
      </c>
      <c r="F87" s="16">
        <f>TIME(Tabulka13[[#This Row],[hod]],Tabulka13[[#This Row],[min]],Tabulka13[[#This Row],[sec]])+Tabulka13[[#This Row],[desetiny]]</f>
        <v>2.2476851851851855E-2</v>
      </c>
      <c r="G87" s="1">
        <f>(Tabulka13[[#This Row],[sec]]-INT(Tabulka13[[#This Row],[sec]]))/24/60/60</f>
        <v>0</v>
      </c>
    </row>
    <row r="88" spans="2:7">
      <c r="B88">
        <v>87</v>
      </c>
      <c r="D88">
        <v>32</v>
      </c>
      <c r="E88">
        <v>17</v>
      </c>
      <c r="F88" s="16">
        <f>TIME(Tabulka13[[#This Row],[hod]],Tabulka13[[#This Row],[min]],Tabulka13[[#This Row],[sec]])+Tabulka13[[#This Row],[desetiny]]</f>
        <v>2.2418981481481481E-2</v>
      </c>
      <c r="G88" s="1">
        <f>(Tabulka13[[#This Row],[sec]]-INT(Tabulka13[[#This Row],[sec]]))/24/60/60</f>
        <v>0</v>
      </c>
    </row>
    <row r="89" spans="2:7">
      <c r="B89">
        <v>88</v>
      </c>
      <c r="D89">
        <v>32</v>
      </c>
      <c r="E89">
        <v>43</v>
      </c>
      <c r="F89" s="16">
        <f>TIME(Tabulka13[[#This Row],[hod]],Tabulka13[[#This Row],[min]],Tabulka13[[#This Row],[sec]])+Tabulka13[[#This Row],[desetiny]]</f>
        <v>2.2719907407407411E-2</v>
      </c>
      <c r="G89" s="1">
        <f>(Tabulka13[[#This Row],[sec]]-INT(Tabulka13[[#This Row],[sec]]))/24/60/60</f>
        <v>0</v>
      </c>
    </row>
    <row r="90" spans="2:7">
      <c r="B90">
        <v>89</v>
      </c>
      <c r="D90">
        <v>32</v>
      </c>
      <c r="E90">
        <v>5</v>
      </c>
      <c r="F90" s="16">
        <f>TIME(Tabulka13[[#This Row],[hod]],Tabulka13[[#This Row],[min]],Tabulka13[[#This Row],[sec]])+Tabulka13[[#This Row],[desetiny]]</f>
        <v>2.2280092592592591E-2</v>
      </c>
      <c r="G90" s="1">
        <f>(Tabulka13[[#This Row],[sec]]-INT(Tabulka13[[#This Row],[sec]]))/24/60/60</f>
        <v>0</v>
      </c>
    </row>
    <row r="91" spans="2:7">
      <c r="B91">
        <v>90</v>
      </c>
      <c r="D91">
        <v>29</v>
      </c>
      <c r="E91">
        <v>12</v>
      </c>
      <c r="F91" s="16">
        <f>TIME(Tabulka13[[#This Row],[hod]],Tabulka13[[#This Row],[min]],Tabulka13[[#This Row],[sec]])+Tabulka13[[#This Row],[desetiny]]</f>
        <v>2.0277777777777777E-2</v>
      </c>
      <c r="G91" s="1">
        <f>(Tabulka13[[#This Row],[sec]]-INT(Tabulka13[[#This Row],[sec]]))/24/60/60</f>
        <v>0</v>
      </c>
    </row>
    <row r="92" spans="2:7">
      <c r="B92">
        <v>91</v>
      </c>
      <c r="D92">
        <v>31</v>
      </c>
      <c r="E92">
        <v>7</v>
      </c>
      <c r="F92" s="16">
        <f>TIME(Tabulka13[[#This Row],[hod]],Tabulka13[[#This Row],[min]],Tabulka13[[#This Row],[sec]])+Tabulka13[[#This Row],[desetiny]]</f>
        <v>2.1608796296296296E-2</v>
      </c>
      <c r="G92" s="1">
        <f>(Tabulka13[[#This Row],[sec]]-INT(Tabulka13[[#This Row],[sec]]))/24/60/60</f>
        <v>0</v>
      </c>
    </row>
    <row r="93" spans="2:7">
      <c r="B93">
        <v>92</v>
      </c>
      <c r="D93">
        <v>30</v>
      </c>
      <c r="E93">
        <v>26</v>
      </c>
      <c r="F93" s="16">
        <f>TIME(Tabulka13[[#This Row],[hod]],Tabulka13[[#This Row],[min]],Tabulka13[[#This Row],[sec]])+Tabulka13[[#This Row],[desetiny]]</f>
        <v>2.1134259259259259E-2</v>
      </c>
      <c r="G93" s="1">
        <f>(Tabulka13[[#This Row],[sec]]-INT(Tabulka13[[#This Row],[sec]]))/24/60/60</f>
        <v>0</v>
      </c>
    </row>
    <row r="94" spans="2:7">
      <c r="B94">
        <v>93</v>
      </c>
      <c r="D94">
        <v>32</v>
      </c>
      <c r="E94">
        <v>0</v>
      </c>
      <c r="F94" s="16">
        <f>TIME(Tabulka13[[#This Row],[hod]],Tabulka13[[#This Row],[min]],Tabulka13[[#This Row],[sec]])+Tabulka13[[#This Row],[desetiny]]</f>
        <v>2.2222222222222223E-2</v>
      </c>
      <c r="G94" s="1">
        <f>(Tabulka13[[#This Row],[sec]]-INT(Tabulka13[[#This Row],[sec]]))/24/60/60</f>
        <v>0</v>
      </c>
    </row>
    <row r="95" spans="2:7">
      <c r="B95">
        <v>94</v>
      </c>
      <c r="D95">
        <v>32</v>
      </c>
      <c r="E95">
        <v>24</v>
      </c>
      <c r="F95" s="16">
        <f>TIME(Tabulka13[[#This Row],[hod]],Tabulka13[[#This Row],[min]],Tabulka13[[#This Row],[sec]])+Tabulka13[[#This Row],[desetiny]]</f>
        <v>2.2499999999999996E-2</v>
      </c>
      <c r="G95" s="1">
        <f>(Tabulka13[[#This Row],[sec]]-INT(Tabulka13[[#This Row],[sec]]))/24/60/60</f>
        <v>0</v>
      </c>
    </row>
    <row r="96" spans="2:7">
      <c r="B96">
        <v>95</v>
      </c>
      <c r="D96">
        <v>31</v>
      </c>
      <c r="E96">
        <v>44</v>
      </c>
      <c r="F96" s="16">
        <f>TIME(Tabulka13[[#This Row],[hod]],Tabulka13[[#This Row],[min]],Tabulka13[[#This Row],[sec]])+Tabulka13[[#This Row],[desetiny]]</f>
        <v>2.2037037037037036E-2</v>
      </c>
      <c r="G96" s="1">
        <f>(Tabulka13[[#This Row],[sec]]-INT(Tabulka13[[#This Row],[sec]]))/24/60/60</f>
        <v>0</v>
      </c>
    </row>
    <row r="97" spans="2:7">
      <c r="B97">
        <v>96</v>
      </c>
      <c r="D97">
        <v>37</v>
      </c>
      <c r="E97">
        <v>28</v>
      </c>
      <c r="F97" s="16">
        <f>TIME(Tabulka13[[#This Row],[hod]],Tabulka13[[#This Row],[min]],Tabulka13[[#This Row],[sec]])+Tabulka13[[#This Row],[desetiny]]</f>
        <v>2.6018518518518521E-2</v>
      </c>
      <c r="G97" s="1">
        <f>(Tabulka13[[#This Row],[sec]]-INT(Tabulka13[[#This Row],[sec]]))/24/60/60</f>
        <v>0</v>
      </c>
    </row>
    <row r="98" spans="2:7">
      <c r="B98">
        <v>97</v>
      </c>
      <c r="D98">
        <v>29</v>
      </c>
      <c r="E98">
        <v>55</v>
      </c>
      <c r="F98" s="16">
        <f>TIME(Tabulka13[[#This Row],[hod]],Tabulka13[[#This Row],[min]],Tabulka13[[#This Row],[sec]])+Tabulka13[[#This Row],[desetiny]]</f>
        <v>2.0775462962962964E-2</v>
      </c>
      <c r="G98" s="1">
        <f>(Tabulka13[[#This Row],[sec]]-INT(Tabulka13[[#This Row],[sec]]))/24/60/60</f>
        <v>0</v>
      </c>
    </row>
    <row r="99" spans="2:7">
      <c r="B99">
        <v>98</v>
      </c>
      <c r="D99">
        <v>39</v>
      </c>
      <c r="E99">
        <v>33</v>
      </c>
      <c r="F99" s="16">
        <f>TIME(Tabulka13[[#This Row],[hod]],Tabulka13[[#This Row],[min]],Tabulka13[[#This Row],[sec]])+Tabulka13[[#This Row],[desetiny]]</f>
        <v>2.7465277777777772E-2</v>
      </c>
      <c r="G99" s="1">
        <f>(Tabulka13[[#This Row],[sec]]-INT(Tabulka13[[#This Row],[sec]]))/24/60/60</f>
        <v>0</v>
      </c>
    </row>
    <row r="100" spans="2:7">
      <c r="B100">
        <v>99</v>
      </c>
      <c r="D100">
        <v>33</v>
      </c>
      <c r="E100">
        <v>21</v>
      </c>
      <c r="F100" s="16">
        <f>TIME(Tabulka13[[#This Row],[hod]],Tabulka13[[#This Row],[min]],Tabulka13[[#This Row],[sec]])+Tabulka13[[#This Row],[desetiny]]</f>
        <v>2.3159722222222224E-2</v>
      </c>
      <c r="G100" s="1">
        <f>(Tabulka13[[#This Row],[sec]]-INT(Tabulka13[[#This Row],[sec]]))/24/60/60</f>
        <v>0</v>
      </c>
    </row>
    <row r="101" spans="2:7">
      <c r="B101">
        <v>100</v>
      </c>
      <c r="D101">
        <v>40</v>
      </c>
      <c r="E101">
        <v>42</v>
      </c>
      <c r="F101" s="16">
        <f>TIME(Tabulka13[[#This Row],[hod]],Tabulka13[[#This Row],[min]],Tabulka13[[#This Row],[sec]])+Tabulka13[[#This Row],[desetiny]]</f>
        <v>2.826388888888889E-2</v>
      </c>
      <c r="G101" s="1">
        <f>(Tabulka13[[#This Row],[sec]]-INT(Tabulka13[[#This Row],[sec]]))/24/60/60</f>
        <v>0</v>
      </c>
    </row>
    <row r="102" spans="2:7">
      <c r="B102">
        <v>101</v>
      </c>
      <c r="D102">
        <v>35</v>
      </c>
      <c r="E102">
        <v>14</v>
      </c>
      <c r="F102" s="16">
        <f>TIME(Tabulka13[[#This Row],[hod]],Tabulka13[[#This Row],[min]],Tabulka13[[#This Row],[sec]])+Tabulka13[[#This Row],[desetiny]]</f>
        <v>2.4467592592592593E-2</v>
      </c>
      <c r="G102" s="1">
        <f>(Tabulka13[[#This Row],[sec]]-INT(Tabulka13[[#This Row],[sec]]))/24/60/60</f>
        <v>0</v>
      </c>
    </row>
    <row r="103" spans="2:7">
      <c r="B103">
        <v>102</v>
      </c>
      <c r="D103">
        <v>29</v>
      </c>
      <c r="E103">
        <v>14</v>
      </c>
      <c r="F103" s="16">
        <f>TIME(Tabulka13[[#This Row],[hod]],Tabulka13[[#This Row],[min]],Tabulka13[[#This Row],[sec]])+Tabulka13[[#This Row],[desetiny]]</f>
        <v>2.0300925925925927E-2</v>
      </c>
      <c r="G103" s="1">
        <f>(Tabulka13[[#This Row],[sec]]-INT(Tabulka13[[#This Row],[sec]]))/24/60/60</f>
        <v>0</v>
      </c>
    </row>
    <row r="104" spans="2:7">
      <c r="B104">
        <v>103</v>
      </c>
      <c r="D104">
        <v>38</v>
      </c>
      <c r="E104">
        <v>28</v>
      </c>
      <c r="F104" s="16">
        <f>TIME(Tabulka13[[#This Row],[hod]],Tabulka13[[#This Row],[min]],Tabulka13[[#This Row],[sec]])+Tabulka13[[#This Row],[desetiny]]</f>
        <v>2.6712962962962966E-2</v>
      </c>
      <c r="G104" s="1">
        <f>(Tabulka13[[#This Row],[sec]]-INT(Tabulka13[[#This Row],[sec]]))/24/60/60</f>
        <v>0</v>
      </c>
    </row>
    <row r="105" spans="2:7">
      <c r="B105">
        <v>104</v>
      </c>
      <c r="D105">
        <v>31</v>
      </c>
      <c r="E105">
        <v>50</v>
      </c>
      <c r="F105" s="16">
        <f>TIME(Tabulka13[[#This Row],[hod]],Tabulka13[[#This Row],[min]],Tabulka13[[#This Row],[sec]])+Tabulka13[[#This Row],[desetiny]]</f>
        <v>2.210648148148148E-2</v>
      </c>
      <c r="G105" s="1">
        <f>(Tabulka13[[#This Row],[sec]]-INT(Tabulka13[[#This Row],[sec]]))/24/60/60</f>
        <v>0</v>
      </c>
    </row>
    <row r="106" spans="2:7">
      <c r="B106">
        <v>105</v>
      </c>
      <c r="D106">
        <v>37</v>
      </c>
      <c r="E106">
        <v>52</v>
      </c>
      <c r="F106" s="16">
        <f>TIME(Tabulka13[[#This Row],[hod]],Tabulka13[[#This Row],[min]],Tabulka13[[#This Row],[sec]])+Tabulka13[[#This Row],[desetiny]]</f>
        <v>2.6296296296296293E-2</v>
      </c>
      <c r="G106" s="1">
        <f>(Tabulka13[[#This Row],[sec]]-INT(Tabulka13[[#This Row],[sec]]))/24/60/60</f>
        <v>0</v>
      </c>
    </row>
    <row r="107" spans="2:7">
      <c r="B107">
        <v>106</v>
      </c>
      <c r="D107">
        <v>45</v>
      </c>
      <c r="E107">
        <v>6</v>
      </c>
      <c r="F107" s="16">
        <f>TIME(Tabulka13[[#This Row],[hod]],Tabulka13[[#This Row],[min]],Tabulka13[[#This Row],[sec]])+Tabulka13[[#This Row],[desetiny]]</f>
        <v>3.1319444444444448E-2</v>
      </c>
      <c r="G107" s="1">
        <f>(Tabulka13[[#This Row],[sec]]-INT(Tabulka13[[#This Row],[sec]]))/24/60/60</f>
        <v>0</v>
      </c>
    </row>
    <row r="108" spans="2:7">
      <c r="B108">
        <v>107</v>
      </c>
      <c r="D108">
        <v>33</v>
      </c>
      <c r="E108">
        <v>44</v>
      </c>
      <c r="F108" s="16">
        <f>TIME(Tabulka13[[#This Row],[hod]],Tabulka13[[#This Row],[min]],Tabulka13[[#This Row],[sec]])+Tabulka13[[#This Row],[desetiny]]</f>
        <v>2.342592592592593E-2</v>
      </c>
      <c r="G108" s="1">
        <f>(Tabulka13[[#This Row],[sec]]-INT(Tabulka13[[#This Row],[sec]]))/24/60/60</f>
        <v>0</v>
      </c>
    </row>
    <row r="109" spans="2:7">
      <c r="B109">
        <v>108</v>
      </c>
      <c r="D109">
        <v>35</v>
      </c>
      <c r="E109">
        <v>39</v>
      </c>
      <c r="F109" s="16">
        <f>TIME(Tabulka13[[#This Row],[hod]],Tabulka13[[#This Row],[min]],Tabulka13[[#This Row],[sec]])+Tabulka13[[#This Row],[desetiny]]</f>
        <v>2.4756944444444443E-2</v>
      </c>
      <c r="G109" s="1">
        <f>(Tabulka13[[#This Row],[sec]]-INT(Tabulka13[[#This Row],[sec]]))/24/60/60</f>
        <v>0</v>
      </c>
    </row>
    <row r="110" spans="2:7">
      <c r="B110">
        <v>109</v>
      </c>
      <c r="D110">
        <v>35</v>
      </c>
      <c r="E110">
        <v>12</v>
      </c>
      <c r="F110" s="16">
        <f>TIME(Tabulka13[[#This Row],[hod]],Tabulka13[[#This Row],[min]],Tabulka13[[#This Row],[sec]])+Tabulka13[[#This Row],[desetiny]]</f>
        <v>2.4444444444444446E-2</v>
      </c>
      <c r="G110" s="1">
        <f>(Tabulka13[[#This Row],[sec]]-INT(Tabulka13[[#This Row],[sec]]))/24/60/60</f>
        <v>0</v>
      </c>
    </row>
    <row r="111" spans="2:7">
      <c r="B111">
        <v>110</v>
      </c>
      <c r="D111">
        <v>32</v>
      </c>
      <c r="E111">
        <v>3</v>
      </c>
      <c r="F111" s="16">
        <f>TIME(Tabulka13[[#This Row],[hod]],Tabulka13[[#This Row],[min]],Tabulka13[[#This Row],[sec]])+Tabulka13[[#This Row],[desetiny]]</f>
        <v>2.225694444444444E-2</v>
      </c>
      <c r="G111" s="1">
        <f>(Tabulka13[[#This Row],[sec]]-INT(Tabulka13[[#This Row],[sec]]))/24/60/60</f>
        <v>0</v>
      </c>
    </row>
    <row r="112" spans="2:7">
      <c r="B112">
        <v>111</v>
      </c>
      <c r="D112">
        <v>38</v>
      </c>
      <c r="E112">
        <v>11</v>
      </c>
      <c r="F112" s="16">
        <f>TIME(Tabulka13[[#This Row],[hod]],Tabulka13[[#This Row],[min]],Tabulka13[[#This Row],[sec]])+Tabulka13[[#This Row],[desetiny]]</f>
        <v>2.6516203703703698E-2</v>
      </c>
      <c r="G112" s="1">
        <f>(Tabulka13[[#This Row],[sec]]-INT(Tabulka13[[#This Row],[sec]]))/24/60/60</f>
        <v>0</v>
      </c>
    </row>
    <row r="113" spans="2:7">
      <c r="B113">
        <v>112</v>
      </c>
      <c r="D113">
        <v>35</v>
      </c>
      <c r="E113">
        <v>21</v>
      </c>
      <c r="F113" s="16">
        <f>TIME(Tabulka13[[#This Row],[hod]],Tabulka13[[#This Row],[min]],Tabulka13[[#This Row],[sec]])+Tabulka13[[#This Row],[desetiny]]</f>
        <v>2.4548611111111115E-2</v>
      </c>
      <c r="G113" s="1">
        <f>(Tabulka13[[#This Row],[sec]]-INT(Tabulka13[[#This Row],[sec]]))/24/60/60</f>
        <v>0</v>
      </c>
    </row>
    <row r="114" spans="2:7">
      <c r="B114">
        <v>113</v>
      </c>
      <c r="D114">
        <v>33</v>
      </c>
      <c r="E114">
        <v>35</v>
      </c>
      <c r="F114" s="16">
        <f>TIME(Tabulka13[[#This Row],[hod]],Tabulka13[[#This Row],[min]],Tabulka13[[#This Row],[sec]])+Tabulka13[[#This Row],[desetiny]]</f>
        <v>2.3321759259259261E-2</v>
      </c>
      <c r="G114" s="1">
        <f>(Tabulka13[[#This Row],[sec]]-INT(Tabulka13[[#This Row],[sec]]))/24/60/60</f>
        <v>0</v>
      </c>
    </row>
    <row r="115" spans="2:7">
      <c r="B115">
        <v>114</v>
      </c>
      <c r="D115">
        <v>39</v>
      </c>
      <c r="E115">
        <v>14</v>
      </c>
      <c r="F115" s="16">
        <f>TIME(Tabulka13[[#This Row],[hod]],Tabulka13[[#This Row],[min]],Tabulka13[[#This Row],[sec]])+Tabulka13[[#This Row],[desetiny]]</f>
        <v>2.7245370370370368E-2</v>
      </c>
      <c r="G115" s="1">
        <f>(Tabulka13[[#This Row],[sec]]-INT(Tabulka13[[#This Row],[sec]]))/24/60/60</f>
        <v>0</v>
      </c>
    </row>
    <row r="116" spans="2:7">
      <c r="B116">
        <v>115</v>
      </c>
      <c r="D116">
        <v>37</v>
      </c>
      <c r="E116">
        <v>22</v>
      </c>
      <c r="F116" s="16">
        <f>TIME(Tabulka13[[#This Row],[hod]],Tabulka13[[#This Row],[min]],Tabulka13[[#This Row],[sec]])+Tabulka13[[#This Row],[desetiny]]</f>
        <v>2.5949074074074072E-2</v>
      </c>
      <c r="G116" s="1">
        <f>(Tabulka13[[#This Row],[sec]]-INT(Tabulka13[[#This Row],[sec]]))/24/60/60</f>
        <v>0</v>
      </c>
    </row>
    <row r="117" spans="2:7">
      <c r="B117">
        <v>116</v>
      </c>
      <c r="D117">
        <v>35</v>
      </c>
      <c r="E117">
        <v>50</v>
      </c>
      <c r="F117" s="16">
        <f>TIME(Tabulka13[[#This Row],[hod]],Tabulka13[[#This Row],[min]],Tabulka13[[#This Row],[sec]])+Tabulka13[[#This Row],[desetiny]]</f>
        <v>2.4884259259259259E-2</v>
      </c>
      <c r="G117" s="1">
        <f>(Tabulka13[[#This Row],[sec]]-INT(Tabulka13[[#This Row],[sec]]))/24/60/60</f>
        <v>0</v>
      </c>
    </row>
  </sheetData>
  <pageMargins left="0.7" right="0.7" top="0.78740157499999996" bottom="0.78740157499999996" header="0.3" footer="0.3"/>
  <pageSetup paperSize="9"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P126"/>
  <sheetViews>
    <sheetView topLeftCell="A71" zoomScale="50" zoomScaleNormal="50" workbookViewId="0">
      <selection activeCell="A46" sqref="A46"/>
    </sheetView>
  </sheetViews>
  <sheetFormatPr defaultRowHeight="14.5"/>
  <cols>
    <col min="6" max="6" width="14.453125" bestFit="1" customWidth="1"/>
    <col min="11" max="11" width="18.453125" bestFit="1" customWidth="1"/>
    <col min="12" max="12" width="18.453125" customWidth="1"/>
  </cols>
  <sheetData>
    <row r="1" spans="1:16">
      <c r="A1" s="34" t="s">
        <v>190</v>
      </c>
      <c r="B1" s="35"/>
      <c r="C1" s="35"/>
      <c r="D1" s="35"/>
      <c r="E1" s="35"/>
      <c r="F1" s="35"/>
      <c r="G1" s="35"/>
      <c r="H1" s="35"/>
      <c r="I1" s="18"/>
      <c r="J1" s="18"/>
      <c r="K1" t="str">
        <f t="shared" ref="K1" si="0">B1 &amp;" "&amp;C1</f>
        <v/>
      </c>
      <c r="M1">
        <f t="shared" ref="M1:M2" si="1">D1</f>
        <v>0</v>
      </c>
      <c r="O1" t="str">
        <f t="shared" ref="O1:O32" si="2">IF(F1="Juniorky","Z",IF(LEFT(F1,4)="ženy","Z","M"))</f>
        <v>M</v>
      </c>
    </row>
    <row r="2" spans="1:16" ht="15" thickBot="1">
      <c r="A2" s="17" t="s">
        <v>191</v>
      </c>
      <c r="B2" s="21" t="s">
        <v>192</v>
      </c>
      <c r="C2" s="21" t="s">
        <v>2</v>
      </c>
      <c r="D2" s="21" t="s">
        <v>3</v>
      </c>
      <c r="E2" s="21" t="s">
        <v>193</v>
      </c>
      <c r="F2" s="21" t="s">
        <v>9</v>
      </c>
      <c r="G2" s="17" t="s">
        <v>194</v>
      </c>
      <c r="H2" s="17" t="s">
        <v>195</v>
      </c>
      <c r="I2" s="17" t="s">
        <v>196</v>
      </c>
      <c r="J2" s="17" t="str">
        <f t="shared" ref="J2:J33" si="3">A2</f>
        <v>Start. číslo</v>
      </c>
      <c r="K2" s="17" t="s">
        <v>192</v>
      </c>
      <c r="L2" s="17" t="s">
        <v>2</v>
      </c>
      <c r="M2" t="str">
        <f t="shared" si="1"/>
        <v>Ročník</v>
      </c>
      <c r="N2" t="str">
        <f>E2</f>
        <v>Klub</v>
      </c>
      <c r="O2" t="str">
        <f t="shared" si="2"/>
        <v>M</v>
      </c>
      <c r="P2" s="22"/>
    </row>
    <row r="3" spans="1:16" ht="31.5" thickBot="1">
      <c r="A3">
        <v>1</v>
      </c>
      <c r="B3" s="24" t="s">
        <v>80</v>
      </c>
      <c r="C3" s="24" t="s">
        <v>81</v>
      </c>
      <c r="D3" s="24">
        <v>1964</v>
      </c>
      <c r="E3" s="24" t="s">
        <v>82</v>
      </c>
      <c r="F3" s="25" t="s">
        <v>201</v>
      </c>
      <c r="G3" s="17"/>
      <c r="H3" s="17"/>
      <c r="I3" s="17"/>
      <c r="J3" s="17">
        <f t="shared" si="3"/>
        <v>1</v>
      </c>
      <c r="K3" s="17" t="str">
        <f t="shared" ref="K3:K66" si="4">B3</f>
        <v>Aldorf</v>
      </c>
      <c r="L3" s="17" t="str">
        <f t="shared" ref="L3:L66" si="5">C3</f>
        <v>Luboš</v>
      </c>
      <c r="M3">
        <f t="shared" ref="M3:M34" si="6">D3</f>
        <v>1964</v>
      </c>
      <c r="N3" t="str">
        <f t="shared" ref="N3:N66" si="7">E3</f>
        <v>Sabzo</v>
      </c>
      <c r="O3" t="str">
        <f t="shared" si="2"/>
        <v>M</v>
      </c>
    </row>
    <row r="4" spans="1:16" ht="31.5" thickBot="1">
      <c r="A4">
        <v>2</v>
      </c>
      <c r="B4" s="23" t="s">
        <v>161</v>
      </c>
      <c r="C4" s="23" t="s">
        <v>162</v>
      </c>
      <c r="D4" s="23">
        <v>1974</v>
      </c>
      <c r="E4" s="23" t="s">
        <v>163</v>
      </c>
      <c r="F4" s="26" t="s">
        <v>206</v>
      </c>
      <c r="G4" s="17"/>
      <c r="H4" s="17"/>
      <c r="I4" s="17"/>
      <c r="J4" s="17">
        <f t="shared" si="3"/>
        <v>2</v>
      </c>
      <c r="K4" s="17" t="str">
        <f t="shared" si="4"/>
        <v>Bařtipánová</v>
      </c>
      <c r="L4" s="17" t="str">
        <f t="shared" si="5"/>
        <v>Ivana</v>
      </c>
      <c r="M4">
        <f t="shared" si="6"/>
        <v>1974</v>
      </c>
      <c r="N4" t="str">
        <f t="shared" si="7"/>
        <v>Bonbon</v>
      </c>
      <c r="O4" t="str">
        <f t="shared" si="2"/>
        <v>Z</v>
      </c>
    </row>
    <row r="5" spans="1:16" ht="47" thickBot="1">
      <c r="A5">
        <v>3</v>
      </c>
      <c r="B5" s="23" t="s">
        <v>83</v>
      </c>
      <c r="C5" s="23" t="s">
        <v>84</v>
      </c>
      <c r="D5" s="23">
        <v>1970</v>
      </c>
      <c r="E5" s="23" t="s">
        <v>85</v>
      </c>
      <c r="F5" s="26" t="s">
        <v>201</v>
      </c>
      <c r="J5" s="17">
        <f t="shared" si="3"/>
        <v>3</v>
      </c>
      <c r="K5" s="17" t="str">
        <f t="shared" si="4"/>
        <v>Březina</v>
      </c>
      <c r="L5" s="17" t="str">
        <f t="shared" si="5"/>
        <v>Tomáš</v>
      </c>
      <c r="M5">
        <f t="shared" si="6"/>
        <v>1970</v>
      </c>
      <c r="N5" t="str">
        <f t="shared" si="7"/>
        <v>SABZO Praha</v>
      </c>
      <c r="O5" t="str">
        <f t="shared" si="2"/>
        <v>M</v>
      </c>
    </row>
    <row r="6" spans="1:16" ht="47" thickBot="1">
      <c r="A6">
        <v>4</v>
      </c>
      <c r="B6" s="23" t="s">
        <v>83</v>
      </c>
      <c r="C6" s="23" t="s">
        <v>32</v>
      </c>
      <c r="D6" s="23">
        <v>1946</v>
      </c>
      <c r="E6" s="23" t="s">
        <v>85</v>
      </c>
      <c r="F6" s="26" t="s">
        <v>203</v>
      </c>
      <c r="G6" s="17"/>
      <c r="H6" s="17"/>
      <c r="I6" s="17"/>
      <c r="J6" s="17">
        <f t="shared" si="3"/>
        <v>4</v>
      </c>
      <c r="K6" s="17" t="str">
        <f t="shared" si="4"/>
        <v>Březina</v>
      </c>
      <c r="L6" s="17" t="str">
        <f t="shared" si="5"/>
        <v>Petr</v>
      </c>
      <c r="M6">
        <f t="shared" si="6"/>
        <v>1946</v>
      </c>
      <c r="N6" t="str">
        <f t="shared" si="7"/>
        <v>SABZO Praha</v>
      </c>
      <c r="O6" t="str">
        <f t="shared" si="2"/>
        <v>M</v>
      </c>
    </row>
    <row r="7" spans="1:16" ht="31.5" thickBot="1">
      <c r="A7">
        <v>5</v>
      </c>
      <c r="B7" s="23" t="s">
        <v>53</v>
      </c>
      <c r="C7" s="23" t="s">
        <v>54</v>
      </c>
      <c r="D7" s="23">
        <v>1981</v>
      </c>
      <c r="E7" s="23" t="s">
        <v>36</v>
      </c>
      <c r="F7" s="26" t="s">
        <v>200</v>
      </c>
      <c r="J7" s="17">
        <f t="shared" si="3"/>
        <v>5</v>
      </c>
      <c r="K7" s="17" t="str">
        <f t="shared" si="4"/>
        <v>Buchtík</v>
      </c>
      <c r="L7" s="17" t="str">
        <f t="shared" si="5"/>
        <v>Ondřej</v>
      </c>
      <c r="M7">
        <f t="shared" si="6"/>
        <v>1981</v>
      </c>
      <c r="N7" t="str">
        <f t="shared" si="7"/>
        <v>D5</v>
      </c>
      <c r="O7" t="str">
        <f t="shared" si="2"/>
        <v>M</v>
      </c>
    </row>
    <row r="8" spans="1:16" ht="31.5" thickBot="1">
      <c r="A8">
        <v>6</v>
      </c>
      <c r="B8" s="23" t="s">
        <v>86</v>
      </c>
      <c r="C8" s="23" t="s">
        <v>13</v>
      </c>
      <c r="D8" s="23">
        <v>1964</v>
      </c>
      <c r="E8" s="23" t="s">
        <v>87</v>
      </c>
      <c r="F8" s="26" t="s">
        <v>201</v>
      </c>
      <c r="J8" s="17">
        <f t="shared" si="3"/>
        <v>6</v>
      </c>
      <c r="K8" s="17" t="str">
        <f t="shared" si="4"/>
        <v>Čadil</v>
      </c>
      <c r="L8" s="17" t="str">
        <f t="shared" si="5"/>
        <v>Jan</v>
      </c>
      <c r="M8">
        <f t="shared" si="6"/>
        <v>1964</v>
      </c>
      <c r="N8" t="str">
        <f t="shared" si="7"/>
        <v>Dejvice</v>
      </c>
      <c r="O8" t="str">
        <f t="shared" si="2"/>
        <v>M</v>
      </c>
    </row>
    <row r="9" spans="1:16" ht="31.5" thickBot="1">
      <c r="A9">
        <v>7</v>
      </c>
      <c r="B9" s="23" t="s">
        <v>167</v>
      </c>
      <c r="C9" s="23" t="s">
        <v>229</v>
      </c>
      <c r="D9" s="23">
        <v>1995</v>
      </c>
      <c r="E9" s="23" t="s">
        <v>68</v>
      </c>
      <c r="F9" s="26" t="s">
        <v>204</v>
      </c>
      <c r="J9" s="17">
        <f t="shared" si="3"/>
        <v>7</v>
      </c>
      <c r="K9" s="17" t="str">
        <f t="shared" si="4"/>
        <v>Dolejšova</v>
      </c>
      <c r="L9" s="17" t="str">
        <f t="shared" si="5"/>
        <v>Tereza</v>
      </c>
      <c r="M9">
        <f t="shared" si="6"/>
        <v>1995</v>
      </c>
      <c r="N9" t="str">
        <f t="shared" si="7"/>
        <v>Praha</v>
      </c>
      <c r="O9" t="str">
        <f t="shared" si="2"/>
        <v>Z</v>
      </c>
    </row>
    <row r="10" spans="1:16" ht="31.5" thickBot="1">
      <c r="A10">
        <v>8</v>
      </c>
      <c r="B10" s="23" t="s">
        <v>167</v>
      </c>
      <c r="C10" s="23" t="s">
        <v>153</v>
      </c>
      <c r="D10" s="23">
        <v>1960</v>
      </c>
      <c r="E10" s="23" t="s">
        <v>168</v>
      </c>
      <c r="F10" s="26" t="s">
        <v>207</v>
      </c>
      <c r="J10" s="17">
        <f t="shared" si="3"/>
        <v>8</v>
      </c>
      <c r="K10" s="17" t="str">
        <f t="shared" si="4"/>
        <v>Dolejšova</v>
      </c>
      <c r="L10" s="17" t="str">
        <f t="shared" si="5"/>
        <v>Jitka</v>
      </c>
      <c r="M10">
        <f t="shared" si="6"/>
        <v>1960</v>
      </c>
      <c r="N10" t="str">
        <f t="shared" si="7"/>
        <v>Sabzo Praha</v>
      </c>
      <c r="O10" t="str">
        <f t="shared" si="2"/>
        <v>Z</v>
      </c>
    </row>
    <row r="11" spans="1:16" ht="47" thickBot="1">
      <c r="A11">
        <v>9</v>
      </c>
      <c r="B11" s="23" t="s">
        <v>116</v>
      </c>
      <c r="C11" s="23" t="s">
        <v>117</v>
      </c>
      <c r="D11" s="23">
        <v>1957</v>
      </c>
      <c r="E11" s="23" t="s">
        <v>85</v>
      </c>
      <c r="F11" s="26" t="s">
        <v>202</v>
      </c>
      <c r="J11" s="17">
        <f t="shared" si="3"/>
        <v>9</v>
      </c>
      <c r="K11" s="17" t="str">
        <f t="shared" si="4"/>
        <v>Doležal</v>
      </c>
      <c r="L11" s="17" t="str">
        <f t="shared" si="5"/>
        <v>Jaromír</v>
      </c>
      <c r="M11">
        <f t="shared" si="6"/>
        <v>1957</v>
      </c>
      <c r="N11" t="str">
        <f t="shared" si="7"/>
        <v>SABZO Praha</v>
      </c>
      <c r="O11" t="str">
        <f t="shared" si="2"/>
        <v>M</v>
      </c>
    </row>
    <row r="12" spans="1:16" ht="31.5" thickBot="1">
      <c r="A12">
        <v>10</v>
      </c>
      <c r="B12" s="23" t="s">
        <v>88</v>
      </c>
      <c r="C12" s="23" t="s">
        <v>89</v>
      </c>
      <c r="D12" s="23">
        <v>1971</v>
      </c>
      <c r="E12" s="23" t="s">
        <v>90</v>
      </c>
      <c r="F12" s="26" t="s">
        <v>201</v>
      </c>
      <c r="J12" s="17">
        <f t="shared" si="3"/>
        <v>10</v>
      </c>
      <c r="K12" s="17" t="str">
        <f t="shared" si="4"/>
        <v>Duchoň</v>
      </c>
      <c r="L12" s="17" t="str">
        <f t="shared" si="5"/>
        <v>David</v>
      </c>
      <c r="M12">
        <f t="shared" si="6"/>
        <v>1971</v>
      </c>
      <c r="N12" t="str">
        <f t="shared" si="7"/>
        <v>Praha Újezd</v>
      </c>
      <c r="O12" t="str">
        <f t="shared" si="2"/>
        <v>M</v>
      </c>
    </row>
    <row r="13" spans="1:16" ht="47" thickBot="1">
      <c r="A13">
        <v>11</v>
      </c>
      <c r="B13" s="23" t="s">
        <v>91</v>
      </c>
      <c r="C13" s="23" t="s">
        <v>84</v>
      </c>
      <c r="D13" s="23">
        <v>1972</v>
      </c>
      <c r="E13" s="23" t="s">
        <v>92</v>
      </c>
      <c r="F13" s="26" t="s">
        <v>201</v>
      </c>
      <c r="J13" s="17">
        <f t="shared" si="3"/>
        <v>11</v>
      </c>
      <c r="K13" s="17" t="str">
        <f t="shared" si="4"/>
        <v>Dvořák</v>
      </c>
      <c r="L13" s="17" t="str">
        <f t="shared" si="5"/>
        <v>Tomáš</v>
      </c>
      <c r="M13">
        <f t="shared" si="6"/>
        <v>1972</v>
      </c>
      <c r="N13" t="str">
        <f t="shared" si="7"/>
        <v>Atlet Šestajovice</v>
      </c>
      <c r="O13" t="str">
        <f t="shared" si="2"/>
        <v>M</v>
      </c>
    </row>
    <row r="14" spans="1:16" ht="62.5" thickBot="1">
      <c r="A14">
        <v>12</v>
      </c>
      <c r="B14" s="23" t="s">
        <v>31</v>
      </c>
      <c r="C14" s="23" t="s">
        <v>32</v>
      </c>
      <c r="D14" s="23">
        <v>1985</v>
      </c>
      <c r="E14" s="23" t="s">
        <v>33</v>
      </c>
      <c r="F14" s="26" t="s">
        <v>199</v>
      </c>
      <c r="G14" s="17"/>
      <c r="H14" s="17"/>
      <c r="I14" s="17"/>
      <c r="J14" s="17">
        <f t="shared" si="3"/>
        <v>12</v>
      </c>
      <c r="K14" s="17" t="str">
        <f t="shared" si="4"/>
        <v>Eliáš</v>
      </c>
      <c r="L14" s="17" t="str">
        <f t="shared" si="5"/>
        <v>Petr</v>
      </c>
      <c r="M14">
        <f t="shared" si="6"/>
        <v>1985</v>
      </c>
      <c r="N14" t="str">
        <f t="shared" si="7"/>
        <v>Praha 12 - Komořany</v>
      </c>
      <c r="O14" t="str">
        <f t="shared" si="2"/>
        <v>M</v>
      </c>
    </row>
    <row r="15" spans="1:16" ht="31.5" thickBot="1">
      <c r="A15">
        <v>13</v>
      </c>
      <c r="B15" s="23" t="s">
        <v>34</v>
      </c>
      <c r="C15" s="23" t="s">
        <v>35</v>
      </c>
      <c r="D15" s="23">
        <v>1986</v>
      </c>
      <c r="E15" s="23" t="s">
        <v>36</v>
      </c>
      <c r="F15" s="26" t="s">
        <v>199</v>
      </c>
      <c r="G15" s="17"/>
      <c r="H15" s="17"/>
      <c r="I15" s="17"/>
      <c r="J15" s="17">
        <f t="shared" si="3"/>
        <v>13</v>
      </c>
      <c r="K15" s="17" t="str">
        <f t="shared" si="4"/>
        <v>Fajta</v>
      </c>
      <c r="L15" s="17" t="str">
        <f t="shared" si="5"/>
        <v>Viktor</v>
      </c>
      <c r="M15">
        <f t="shared" si="6"/>
        <v>1986</v>
      </c>
      <c r="N15" t="str">
        <f t="shared" si="7"/>
        <v>D5</v>
      </c>
      <c r="O15" t="str">
        <f t="shared" si="2"/>
        <v>M</v>
      </c>
    </row>
    <row r="16" spans="1:16" ht="47" thickBot="1">
      <c r="A16">
        <v>14</v>
      </c>
      <c r="B16" s="23" t="s">
        <v>118</v>
      </c>
      <c r="C16" s="23" t="s">
        <v>13</v>
      </c>
      <c r="D16" s="23">
        <v>1962</v>
      </c>
      <c r="E16" s="23" t="s">
        <v>119</v>
      </c>
      <c r="F16" s="26" t="s">
        <v>202</v>
      </c>
      <c r="G16" s="17"/>
      <c r="H16" s="17"/>
      <c r="I16" s="17"/>
      <c r="J16" s="17">
        <f t="shared" si="3"/>
        <v>14</v>
      </c>
      <c r="K16" s="17" t="str">
        <f t="shared" si="4"/>
        <v>Flaks</v>
      </c>
      <c r="L16" s="17" t="str">
        <f t="shared" si="5"/>
        <v>Jan</v>
      </c>
      <c r="M16">
        <f t="shared" si="6"/>
        <v>1962</v>
      </c>
      <c r="N16" t="str">
        <f t="shared" si="7"/>
        <v>SV Stříbro</v>
      </c>
      <c r="O16" t="str">
        <f t="shared" si="2"/>
        <v>M</v>
      </c>
    </row>
    <row r="17" spans="1:15" ht="31.5" thickBot="1">
      <c r="A17">
        <v>15</v>
      </c>
      <c r="B17" s="23" t="s">
        <v>169</v>
      </c>
      <c r="C17" s="23" t="s">
        <v>150</v>
      </c>
      <c r="D17" s="23">
        <v>1962</v>
      </c>
      <c r="E17" s="23" t="s">
        <v>126</v>
      </c>
      <c r="F17" s="26" t="s">
        <v>207</v>
      </c>
      <c r="J17" s="17">
        <f t="shared" si="3"/>
        <v>15</v>
      </c>
      <c r="K17" s="17" t="str">
        <f t="shared" si="4"/>
        <v>Flieglová</v>
      </c>
      <c r="L17" s="17" t="str">
        <f t="shared" si="5"/>
        <v>Alena</v>
      </c>
      <c r="M17">
        <f t="shared" si="6"/>
        <v>1962</v>
      </c>
      <c r="N17" t="str">
        <f t="shared" si="7"/>
        <v>SABZO</v>
      </c>
      <c r="O17" t="str">
        <f t="shared" si="2"/>
        <v>Z</v>
      </c>
    </row>
    <row r="18" spans="1:15" ht="31.5" thickBot="1">
      <c r="A18">
        <v>16</v>
      </c>
      <c r="B18" s="23" t="s">
        <v>120</v>
      </c>
      <c r="C18" s="23" t="s">
        <v>121</v>
      </c>
      <c r="D18" s="23">
        <v>1954</v>
      </c>
      <c r="E18" s="23"/>
      <c r="F18" s="26" t="s">
        <v>202</v>
      </c>
      <c r="G18" s="17"/>
      <c r="H18" s="17"/>
      <c r="I18" s="17"/>
      <c r="J18" s="17">
        <f t="shared" si="3"/>
        <v>16</v>
      </c>
      <c r="K18" s="17" t="str">
        <f t="shared" si="4"/>
        <v>Ge</v>
      </c>
      <c r="L18" s="17" t="str">
        <f t="shared" si="5"/>
        <v>Evžen</v>
      </c>
      <c r="M18">
        <f t="shared" si="6"/>
        <v>1954</v>
      </c>
      <c r="N18">
        <f t="shared" si="7"/>
        <v>0</v>
      </c>
      <c r="O18" t="str">
        <f t="shared" si="2"/>
        <v>M</v>
      </c>
    </row>
    <row r="19" spans="1:15" ht="47" thickBot="1">
      <c r="A19">
        <v>17</v>
      </c>
      <c r="B19" s="23" t="s">
        <v>230</v>
      </c>
      <c r="C19" s="23" t="s">
        <v>231</v>
      </c>
      <c r="D19" s="23">
        <v>1973</v>
      </c>
      <c r="E19" s="23" t="s">
        <v>222</v>
      </c>
      <c r="F19" s="26" t="s">
        <v>206</v>
      </c>
      <c r="J19" s="17">
        <f t="shared" si="3"/>
        <v>17</v>
      </c>
      <c r="K19" s="17" t="str">
        <f t="shared" si="4"/>
        <v>Gololobovová</v>
      </c>
      <c r="L19" s="17" t="str">
        <f t="shared" si="5"/>
        <v>Blanka</v>
      </c>
      <c r="M19">
        <f t="shared" si="6"/>
        <v>1973</v>
      </c>
      <c r="N19" t="str">
        <f t="shared" si="7"/>
        <v>AVC Praha</v>
      </c>
      <c r="O19" t="str">
        <f t="shared" si="2"/>
        <v>Z</v>
      </c>
    </row>
    <row r="20" spans="1:15" ht="47" thickBot="1">
      <c r="A20">
        <v>18</v>
      </c>
      <c r="B20" s="23" t="s">
        <v>133</v>
      </c>
      <c r="C20" s="23" t="s">
        <v>29</v>
      </c>
      <c r="D20" s="23">
        <v>1951</v>
      </c>
      <c r="E20" s="23" t="s">
        <v>134</v>
      </c>
      <c r="F20" s="26" t="s">
        <v>203</v>
      </c>
      <c r="J20" s="17">
        <f t="shared" si="3"/>
        <v>18</v>
      </c>
      <c r="K20" s="17" t="str">
        <f t="shared" si="4"/>
        <v>Gregor</v>
      </c>
      <c r="L20" s="17" t="str">
        <f t="shared" si="5"/>
        <v>Jaroslav</v>
      </c>
      <c r="M20">
        <f t="shared" si="6"/>
        <v>1951</v>
      </c>
      <c r="N20" t="str">
        <f t="shared" si="7"/>
        <v>AC OH Praha</v>
      </c>
      <c r="O20" t="str">
        <f t="shared" si="2"/>
        <v>M</v>
      </c>
    </row>
    <row r="21" spans="1:15" ht="31.5" thickBot="1">
      <c r="A21">
        <v>19</v>
      </c>
      <c r="B21" s="23" t="s">
        <v>37</v>
      </c>
      <c r="C21" s="23" t="s">
        <v>26</v>
      </c>
      <c r="D21" s="23">
        <v>1991</v>
      </c>
      <c r="E21" s="23" t="s">
        <v>38</v>
      </c>
      <c r="F21" s="26" t="s">
        <v>199</v>
      </c>
      <c r="J21" s="17">
        <f t="shared" si="3"/>
        <v>19</v>
      </c>
      <c r="K21" s="17" t="str">
        <f t="shared" si="4"/>
        <v>Hanousek</v>
      </c>
      <c r="L21" s="17" t="str">
        <f t="shared" si="5"/>
        <v>Jakub</v>
      </c>
      <c r="M21">
        <f t="shared" si="6"/>
        <v>1991</v>
      </c>
      <c r="N21" t="str">
        <f t="shared" si="7"/>
        <v>Braník</v>
      </c>
      <c r="O21" t="str">
        <f t="shared" si="2"/>
        <v>M</v>
      </c>
    </row>
    <row r="22" spans="1:15" ht="31.5" thickBot="1">
      <c r="A22">
        <v>20</v>
      </c>
      <c r="B22" s="23" t="s">
        <v>93</v>
      </c>
      <c r="C22" s="23" t="s">
        <v>48</v>
      </c>
      <c r="D22" s="23">
        <v>1964</v>
      </c>
      <c r="E22" s="23" t="s">
        <v>94</v>
      </c>
      <c r="F22" s="26" t="s">
        <v>201</v>
      </c>
      <c r="J22" s="17">
        <f t="shared" si="3"/>
        <v>20</v>
      </c>
      <c r="K22" s="17" t="str">
        <f t="shared" si="4"/>
        <v>Holub</v>
      </c>
      <c r="L22" s="17" t="str">
        <f t="shared" si="5"/>
        <v>Pavel</v>
      </c>
      <c r="M22">
        <f t="shared" si="6"/>
        <v>1964</v>
      </c>
      <c r="N22" t="str">
        <f t="shared" si="7"/>
        <v>Bering Praha</v>
      </c>
      <c r="O22" t="str">
        <f t="shared" si="2"/>
        <v>M</v>
      </c>
    </row>
    <row r="23" spans="1:15" ht="47" thickBot="1">
      <c r="A23">
        <v>21</v>
      </c>
      <c r="B23" s="23" t="s">
        <v>93</v>
      </c>
      <c r="C23" s="23" t="s">
        <v>29</v>
      </c>
      <c r="D23" s="23">
        <v>1962</v>
      </c>
      <c r="E23" s="23" t="s">
        <v>122</v>
      </c>
      <c r="F23" s="26" t="s">
        <v>202</v>
      </c>
      <c r="J23" s="17">
        <f t="shared" si="3"/>
        <v>21</v>
      </c>
      <c r="K23" s="17" t="str">
        <f t="shared" si="4"/>
        <v>Holub</v>
      </c>
      <c r="L23" s="17" t="str">
        <f t="shared" si="5"/>
        <v>Jaroslav</v>
      </c>
      <c r="M23">
        <f t="shared" si="6"/>
        <v>1962</v>
      </c>
      <c r="N23" t="str">
        <f t="shared" si="7"/>
        <v>Liga 100 Praha</v>
      </c>
      <c r="O23" t="str">
        <f t="shared" si="2"/>
        <v>M</v>
      </c>
    </row>
    <row r="24" spans="1:15" ht="31.5" thickBot="1">
      <c r="A24">
        <v>22</v>
      </c>
      <c r="B24" s="23" t="s">
        <v>170</v>
      </c>
      <c r="C24" s="23" t="s">
        <v>171</v>
      </c>
      <c r="D24" s="23">
        <v>1965</v>
      </c>
      <c r="E24" s="23" t="s">
        <v>172</v>
      </c>
      <c r="F24" s="26" t="s">
        <v>207</v>
      </c>
      <c r="J24" s="17">
        <f t="shared" si="3"/>
        <v>22</v>
      </c>
      <c r="K24" s="17" t="str">
        <f t="shared" si="4"/>
        <v>Honzáková</v>
      </c>
      <c r="L24" s="17" t="str">
        <f t="shared" si="5"/>
        <v>Jiřina</v>
      </c>
      <c r="M24">
        <f t="shared" si="6"/>
        <v>1965</v>
      </c>
      <c r="N24" t="str">
        <f t="shared" si="7"/>
        <v>Břevnov</v>
      </c>
      <c r="O24" t="str">
        <f t="shared" si="2"/>
        <v>Z</v>
      </c>
    </row>
    <row r="25" spans="1:15" ht="62.5" thickBot="1">
      <c r="A25">
        <v>23</v>
      </c>
      <c r="B25" s="23" t="s">
        <v>232</v>
      </c>
      <c r="C25" s="23" t="s">
        <v>84</v>
      </c>
      <c r="D25" s="23">
        <v>1978</v>
      </c>
      <c r="E25" s="23" t="s">
        <v>223</v>
      </c>
      <c r="F25" s="26" t="s">
        <v>200</v>
      </c>
      <c r="J25" s="17">
        <f t="shared" si="3"/>
        <v>23</v>
      </c>
      <c r="K25" s="17" t="str">
        <f t="shared" si="4"/>
        <v>Hrbáček</v>
      </c>
      <c r="L25" s="17" t="str">
        <f t="shared" si="5"/>
        <v>Tomáš</v>
      </c>
      <c r="M25">
        <f t="shared" si="6"/>
        <v>1978</v>
      </c>
      <c r="N25" t="str">
        <f t="shared" si="7"/>
        <v>SK Velká Hraštice</v>
      </c>
      <c r="O25" t="str">
        <f t="shared" si="2"/>
        <v>M</v>
      </c>
    </row>
    <row r="26" spans="1:15" ht="31.5" thickBot="1">
      <c r="A26">
        <v>24</v>
      </c>
      <c r="B26" s="23" t="s">
        <v>55</v>
      </c>
      <c r="C26" s="23" t="s">
        <v>54</v>
      </c>
      <c r="D26" s="23">
        <v>1980</v>
      </c>
      <c r="E26" s="23" t="s">
        <v>36</v>
      </c>
      <c r="F26" s="26" t="s">
        <v>200</v>
      </c>
      <c r="J26" s="17">
        <f t="shared" si="3"/>
        <v>24</v>
      </c>
      <c r="K26" s="17" t="str">
        <f t="shared" si="4"/>
        <v>Hromádka</v>
      </c>
      <c r="L26" s="17" t="str">
        <f t="shared" si="5"/>
        <v>Ondřej</v>
      </c>
      <c r="M26">
        <f t="shared" si="6"/>
        <v>1980</v>
      </c>
      <c r="N26" t="str">
        <f t="shared" si="7"/>
        <v>D5</v>
      </c>
      <c r="O26" t="str">
        <f t="shared" si="2"/>
        <v>M</v>
      </c>
    </row>
    <row r="27" spans="1:15" ht="62.5" thickBot="1">
      <c r="A27">
        <v>25</v>
      </c>
      <c r="B27" s="23" t="s">
        <v>56</v>
      </c>
      <c r="C27" s="23" t="s">
        <v>57</v>
      </c>
      <c r="D27" s="23">
        <v>1979</v>
      </c>
      <c r="E27" s="23" t="s">
        <v>58</v>
      </c>
      <c r="F27" s="26" t="s">
        <v>200</v>
      </c>
      <c r="G27" s="17"/>
      <c r="H27" s="17"/>
      <c r="I27" s="17"/>
      <c r="J27" s="17">
        <f t="shared" si="3"/>
        <v>25</v>
      </c>
      <c r="K27" s="17" t="str">
        <f t="shared" si="4"/>
        <v>Chyba</v>
      </c>
      <c r="L27" s="17" t="str">
        <f t="shared" si="5"/>
        <v>Jiří</v>
      </c>
      <c r="M27">
        <f t="shared" si="6"/>
        <v>1979</v>
      </c>
      <c r="N27" t="str">
        <f t="shared" si="7"/>
        <v>Nutrend Specialized</v>
      </c>
      <c r="O27" t="str">
        <f t="shared" si="2"/>
        <v>M</v>
      </c>
    </row>
    <row r="28" spans="1:15" ht="47" thickBot="1">
      <c r="A28">
        <v>26</v>
      </c>
      <c r="B28" s="23" t="s">
        <v>59</v>
      </c>
      <c r="C28" s="23" t="s">
        <v>60</v>
      </c>
      <c r="D28" s="23">
        <v>1980</v>
      </c>
      <c r="E28" s="23" t="s">
        <v>61</v>
      </c>
      <c r="F28" s="26" t="s">
        <v>200</v>
      </c>
      <c r="J28" s="17">
        <f t="shared" si="3"/>
        <v>26</v>
      </c>
      <c r="K28" s="17" t="str">
        <f t="shared" si="4"/>
        <v>Janda</v>
      </c>
      <c r="L28" s="17" t="str">
        <f t="shared" si="5"/>
        <v>Martin</v>
      </c>
      <c r="M28">
        <f t="shared" si="6"/>
        <v>1980</v>
      </c>
      <c r="N28" t="str">
        <f t="shared" si="7"/>
        <v>KOB Dobruška</v>
      </c>
      <c r="O28" t="str">
        <f t="shared" si="2"/>
        <v>M</v>
      </c>
    </row>
    <row r="29" spans="1:15" ht="31.5" thickBot="1">
      <c r="A29">
        <v>27</v>
      </c>
      <c r="B29" s="23" t="s">
        <v>23</v>
      </c>
      <c r="C29" s="23" t="s">
        <v>24</v>
      </c>
      <c r="D29" s="23">
        <v>2012</v>
      </c>
      <c r="E29" s="23" t="s">
        <v>21</v>
      </c>
      <c r="F29" s="26" t="s">
        <v>198</v>
      </c>
      <c r="J29" s="17">
        <f t="shared" si="3"/>
        <v>27</v>
      </c>
      <c r="K29" s="17" t="str">
        <f t="shared" si="4"/>
        <v>Jandečka</v>
      </c>
      <c r="L29" s="17" t="str">
        <f t="shared" si="5"/>
        <v>Kryštof</v>
      </c>
      <c r="M29">
        <f t="shared" si="6"/>
        <v>2012</v>
      </c>
      <c r="N29" t="str">
        <f t="shared" si="7"/>
        <v>Pišišvorové</v>
      </c>
      <c r="O29" t="str">
        <f t="shared" si="2"/>
        <v>M</v>
      </c>
    </row>
    <row r="30" spans="1:15" ht="31.5" thickBot="1">
      <c r="A30">
        <v>28</v>
      </c>
      <c r="B30" s="23" t="s">
        <v>19</v>
      </c>
      <c r="C30" s="23" t="s">
        <v>20</v>
      </c>
      <c r="D30" s="23">
        <v>2014</v>
      </c>
      <c r="E30" s="23" t="s">
        <v>21</v>
      </c>
      <c r="F30" s="26" t="s">
        <v>197</v>
      </c>
      <c r="J30" s="17">
        <f t="shared" si="3"/>
        <v>28</v>
      </c>
      <c r="K30" s="17" t="str">
        <f t="shared" si="4"/>
        <v>Jandečková</v>
      </c>
      <c r="L30" s="17" t="str">
        <f t="shared" si="5"/>
        <v>Alžběta</v>
      </c>
      <c r="M30">
        <f t="shared" si="6"/>
        <v>2014</v>
      </c>
      <c r="N30" t="str">
        <f t="shared" si="7"/>
        <v>Pišišvorové</v>
      </c>
      <c r="O30" t="str">
        <f t="shared" si="2"/>
        <v>Z</v>
      </c>
    </row>
    <row r="31" spans="1:15" ht="31.5" thickBot="1">
      <c r="A31">
        <v>29</v>
      </c>
      <c r="B31" s="23" t="s">
        <v>19</v>
      </c>
      <c r="C31" s="23" t="s">
        <v>154</v>
      </c>
      <c r="D31" s="23">
        <v>1981</v>
      </c>
      <c r="E31" s="23" t="s">
        <v>21</v>
      </c>
      <c r="F31" s="26" t="s">
        <v>205</v>
      </c>
      <c r="J31" s="17">
        <f t="shared" si="3"/>
        <v>29</v>
      </c>
      <c r="K31" s="17" t="str">
        <f t="shared" si="4"/>
        <v>Jandečková</v>
      </c>
      <c r="L31" s="17" t="str">
        <f t="shared" si="5"/>
        <v>Věra</v>
      </c>
      <c r="M31">
        <f t="shared" si="6"/>
        <v>1981</v>
      </c>
      <c r="N31" t="str">
        <f t="shared" si="7"/>
        <v>Pišišvorové</v>
      </c>
      <c r="O31" t="str">
        <f t="shared" si="2"/>
        <v>Z</v>
      </c>
    </row>
    <row r="32" spans="1:15" ht="31.5" thickBot="1">
      <c r="A32">
        <v>30</v>
      </c>
      <c r="B32" s="23" t="s">
        <v>146</v>
      </c>
      <c r="C32" s="23" t="s">
        <v>147</v>
      </c>
      <c r="D32" s="23">
        <v>1995</v>
      </c>
      <c r="E32" s="23" t="s">
        <v>148</v>
      </c>
      <c r="F32" s="26" t="s">
        <v>204</v>
      </c>
      <c r="J32" s="17">
        <f t="shared" si="3"/>
        <v>30</v>
      </c>
      <c r="K32" s="17" t="str">
        <f t="shared" si="4"/>
        <v>Karlová</v>
      </c>
      <c r="L32" s="17" t="str">
        <f t="shared" si="5"/>
        <v>Zuzana</v>
      </c>
      <c r="M32">
        <f t="shared" si="6"/>
        <v>1995</v>
      </c>
      <c r="N32" t="str">
        <f t="shared" si="7"/>
        <v>Lipence</v>
      </c>
      <c r="O32" t="str">
        <f t="shared" si="2"/>
        <v>Z</v>
      </c>
    </row>
    <row r="33" spans="1:15" ht="47" thickBot="1">
      <c r="A33">
        <v>31</v>
      </c>
      <c r="B33" s="23" t="s">
        <v>62</v>
      </c>
      <c r="C33" s="23" t="s">
        <v>57</v>
      </c>
      <c r="D33" s="23">
        <v>1982</v>
      </c>
      <c r="E33" s="23" t="s">
        <v>63</v>
      </c>
      <c r="F33" s="26" t="s">
        <v>200</v>
      </c>
      <c r="J33" s="17">
        <f t="shared" si="3"/>
        <v>31</v>
      </c>
      <c r="K33" s="17" t="str">
        <f t="shared" si="4"/>
        <v>Kopáč</v>
      </c>
      <c r="L33" s="17" t="str">
        <f t="shared" si="5"/>
        <v>Jiří</v>
      </c>
      <c r="M33">
        <f t="shared" si="6"/>
        <v>1982</v>
      </c>
      <c r="N33" t="str">
        <f t="shared" si="7"/>
        <v>TJ Dukla Praha</v>
      </c>
      <c r="O33" t="str">
        <f t="shared" ref="O33:O64" si="8">IF(F33="Juniorky","Z",IF(LEFT(F33,4)="ženy","Z","M"))</f>
        <v>M</v>
      </c>
    </row>
    <row r="34" spans="1:15" ht="31.5" thickBot="1">
      <c r="A34">
        <v>32</v>
      </c>
      <c r="B34" s="23" t="s">
        <v>64</v>
      </c>
      <c r="C34" s="23" t="s">
        <v>65</v>
      </c>
      <c r="D34" s="23">
        <v>1977</v>
      </c>
      <c r="E34" s="23" t="s">
        <v>66</v>
      </c>
      <c r="F34" s="26" t="s">
        <v>200</v>
      </c>
      <c r="J34" s="17">
        <f t="shared" ref="J34:J68" si="9">A34</f>
        <v>32</v>
      </c>
      <c r="K34" s="17" t="str">
        <f t="shared" si="4"/>
        <v>Kotlík</v>
      </c>
      <c r="L34" s="17" t="str">
        <f t="shared" si="5"/>
        <v>Kamil</v>
      </c>
      <c r="M34">
        <f t="shared" si="6"/>
        <v>1977</v>
      </c>
      <c r="N34" t="str">
        <f t="shared" si="7"/>
        <v>Hegesh</v>
      </c>
      <c r="O34" t="str">
        <f t="shared" si="8"/>
        <v>M</v>
      </c>
    </row>
    <row r="35" spans="1:15" ht="31.5" thickBot="1">
      <c r="A35">
        <v>33</v>
      </c>
      <c r="B35" s="23" t="s">
        <v>155</v>
      </c>
      <c r="C35" s="23" t="s">
        <v>156</v>
      </c>
      <c r="D35" s="23">
        <v>1982</v>
      </c>
      <c r="E35" s="23" t="s">
        <v>157</v>
      </c>
      <c r="F35" s="26" t="s">
        <v>205</v>
      </c>
      <c r="G35" s="17"/>
      <c r="H35" s="17"/>
      <c r="I35" s="17"/>
      <c r="J35" s="17">
        <f t="shared" si="9"/>
        <v>33</v>
      </c>
      <c r="K35" s="17" t="str">
        <f t="shared" si="4"/>
        <v>Kotlíková</v>
      </c>
      <c r="L35" s="17" t="str">
        <f t="shared" si="5"/>
        <v>Petra</v>
      </c>
      <c r="M35">
        <f t="shared" ref="M35:M68" si="10">D35</f>
        <v>1982</v>
      </c>
      <c r="N35" t="str">
        <f t="shared" si="7"/>
        <v>Komořany</v>
      </c>
      <c r="O35" t="str">
        <f t="shared" si="8"/>
        <v>Z</v>
      </c>
    </row>
    <row r="36" spans="1:15" ht="31.5" thickBot="1">
      <c r="A36">
        <v>34</v>
      </c>
      <c r="B36" s="23" t="s">
        <v>95</v>
      </c>
      <c r="C36" s="23" t="s">
        <v>96</v>
      </c>
      <c r="D36" s="23">
        <v>1971</v>
      </c>
      <c r="E36" s="23" t="s">
        <v>97</v>
      </c>
      <c r="F36" s="26" t="s">
        <v>201</v>
      </c>
      <c r="J36" s="17">
        <f t="shared" si="9"/>
        <v>34</v>
      </c>
      <c r="K36" s="17" t="str">
        <f t="shared" si="4"/>
        <v>Koudelka</v>
      </c>
      <c r="L36" s="17" t="str">
        <f t="shared" si="5"/>
        <v>Drahomír</v>
      </c>
      <c r="M36">
        <f t="shared" si="10"/>
        <v>1971</v>
      </c>
      <c r="N36" t="str">
        <f t="shared" si="7"/>
        <v>Meixner</v>
      </c>
      <c r="O36" t="str">
        <f t="shared" si="8"/>
        <v>M</v>
      </c>
    </row>
    <row r="37" spans="1:15" ht="31.5" thickBot="1">
      <c r="A37">
        <v>35</v>
      </c>
      <c r="B37" s="23" t="s">
        <v>233</v>
      </c>
      <c r="C37" s="23" t="s">
        <v>153</v>
      </c>
      <c r="D37" s="23">
        <v>1985</v>
      </c>
      <c r="E37" s="23" t="s">
        <v>224</v>
      </c>
      <c r="F37" s="26" t="s">
        <v>205</v>
      </c>
      <c r="J37" s="17">
        <f t="shared" si="9"/>
        <v>35</v>
      </c>
      <c r="K37" s="17" t="str">
        <f t="shared" si="4"/>
        <v>Krejci</v>
      </c>
      <c r="L37" s="17" t="str">
        <f t="shared" si="5"/>
        <v>Jitka</v>
      </c>
      <c r="M37">
        <f t="shared" si="10"/>
        <v>1985</v>
      </c>
      <c r="N37" t="str">
        <f t="shared" si="7"/>
        <v>OMEXOM</v>
      </c>
      <c r="O37" t="str">
        <f t="shared" si="8"/>
        <v>Z</v>
      </c>
    </row>
    <row r="38" spans="1:15" ht="47" thickBot="1">
      <c r="A38">
        <v>36</v>
      </c>
      <c r="B38" s="23" t="s">
        <v>25</v>
      </c>
      <c r="C38" s="23" t="s">
        <v>26</v>
      </c>
      <c r="D38" s="23">
        <v>2011</v>
      </c>
      <c r="E38" s="23" t="s">
        <v>27</v>
      </c>
      <c r="F38" s="26" t="s">
        <v>198</v>
      </c>
      <c r="J38" s="17">
        <f t="shared" si="9"/>
        <v>36</v>
      </c>
      <c r="K38" s="17" t="str">
        <f t="shared" si="4"/>
        <v>Kulhavý</v>
      </c>
      <c r="L38" s="17" t="str">
        <f t="shared" si="5"/>
        <v>Jakub</v>
      </c>
      <c r="M38">
        <f t="shared" si="10"/>
        <v>2011</v>
      </c>
      <c r="N38" t="str">
        <f t="shared" si="7"/>
        <v>ZŠ Donovalská</v>
      </c>
      <c r="O38" t="str">
        <f t="shared" si="8"/>
        <v>M</v>
      </c>
    </row>
    <row r="39" spans="1:15" ht="31.5" thickBot="1">
      <c r="A39">
        <v>37</v>
      </c>
      <c r="B39" s="23" t="s">
        <v>25</v>
      </c>
      <c r="C39" s="23" t="s">
        <v>60</v>
      </c>
      <c r="D39" s="23">
        <v>1979</v>
      </c>
      <c r="E39" s="23"/>
      <c r="F39" s="26" t="s">
        <v>200</v>
      </c>
      <c r="J39" s="17">
        <f t="shared" si="9"/>
        <v>37</v>
      </c>
      <c r="K39" s="17" t="str">
        <f t="shared" si="4"/>
        <v>Kulhavý</v>
      </c>
      <c r="L39" s="17" t="str">
        <f t="shared" si="5"/>
        <v>Martin</v>
      </c>
      <c r="M39">
        <f t="shared" si="10"/>
        <v>1979</v>
      </c>
      <c r="N39">
        <f t="shared" si="7"/>
        <v>0</v>
      </c>
      <c r="O39" t="str">
        <f t="shared" si="8"/>
        <v>M</v>
      </c>
    </row>
    <row r="40" spans="1:15" ht="31.5" thickBot="1">
      <c r="A40">
        <v>38</v>
      </c>
      <c r="B40" s="23" t="s">
        <v>234</v>
      </c>
      <c r="C40" s="23" t="s">
        <v>235</v>
      </c>
      <c r="D40" s="23">
        <v>1971</v>
      </c>
      <c r="E40" s="23" t="s">
        <v>82</v>
      </c>
      <c r="F40" s="26" t="s">
        <v>201</v>
      </c>
      <c r="J40" s="17">
        <f t="shared" si="9"/>
        <v>38</v>
      </c>
      <c r="K40" s="17" t="str">
        <f t="shared" si="4"/>
        <v>Kuriš</v>
      </c>
      <c r="L40" s="17" t="str">
        <f t="shared" si="5"/>
        <v>Radek</v>
      </c>
      <c r="M40">
        <f t="shared" si="10"/>
        <v>1971</v>
      </c>
      <c r="N40" t="str">
        <f t="shared" si="7"/>
        <v>Sabzo</v>
      </c>
      <c r="O40" t="str">
        <f t="shared" si="8"/>
        <v>M</v>
      </c>
    </row>
    <row r="41" spans="1:15" ht="47" thickBot="1">
      <c r="A41">
        <v>39</v>
      </c>
      <c r="B41" s="23" t="s">
        <v>236</v>
      </c>
      <c r="C41" s="23" t="s">
        <v>84</v>
      </c>
      <c r="D41" s="23">
        <v>1974</v>
      </c>
      <c r="E41" s="23" t="s">
        <v>225</v>
      </c>
      <c r="F41" s="26" t="s">
        <v>200</v>
      </c>
      <c r="G41" s="17"/>
      <c r="H41" s="17"/>
      <c r="I41" s="17"/>
      <c r="J41" s="17">
        <f t="shared" si="9"/>
        <v>39</v>
      </c>
      <c r="K41" s="17" t="str">
        <f t="shared" si="4"/>
        <v>Kutmon</v>
      </c>
      <c r="L41" s="17" t="str">
        <f t="shared" si="5"/>
        <v>Tomáš</v>
      </c>
      <c r="M41">
        <f t="shared" si="10"/>
        <v>1974</v>
      </c>
      <c r="N41" t="str">
        <f t="shared" si="7"/>
        <v>Praha Modřany</v>
      </c>
      <c r="O41" t="str">
        <f t="shared" si="8"/>
        <v>M</v>
      </c>
    </row>
    <row r="42" spans="1:15" ht="31.5" thickBot="1">
      <c r="A42">
        <v>40</v>
      </c>
      <c r="B42" s="23" t="s">
        <v>149</v>
      </c>
      <c r="C42" s="23" t="s">
        <v>150</v>
      </c>
      <c r="D42" s="23">
        <v>1988</v>
      </c>
      <c r="E42" s="23" t="s">
        <v>151</v>
      </c>
      <c r="F42" s="26" t="s">
        <v>204</v>
      </c>
      <c r="G42" s="17"/>
      <c r="H42" s="17"/>
      <c r="I42" s="17"/>
      <c r="J42" s="17">
        <f t="shared" si="9"/>
        <v>40</v>
      </c>
      <c r="K42" s="17" t="str">
        <f t="shared" si="4"/>
        <v>Lagová</v>
      </c>
      <c r="L42" s="17" t="str">
        <f t="shared" si="5"/>
        <v>Alena</v>
      </c>
      <c r="M42">
        <f t="shared" si="10"/>
        <v>1988</v>
      </c>
      <c r="N42" t="str">
        <f t="shared" si="7"/>
        <v>Tragédka</v>
      </c>
      <c r="O42" t="str">
        <f t="shared" si="8"/>
        <v>Z</v>
      </c>
    </row>
    <row r="43" spans="1:15" ht="78" thickBot="1">
      <c r="A43">
        <v>41</v>
      </c>
      <c r="B43" s="23" t="s">
        <v>98</v>
      </c>
      <c r="C43" s="23" t="s">
        <v>99</v>
      </c>
      <c r="D43" s="23">
        <v>1969</v>
      </c>
      <c r="E43" s="23" t="s">
        <v>100</v>
      </c>
      <c r="F43" s="26" t="s">
        <v>201</v>
      </c>
      <c r="J43" s="17">
        <f t="shared" si="9"/>
        <v>41</v>
      </c>
      <c r="K43" s="17" t="str">
        <f t="shared" si="4"/>
        <v>Leitner</v>
      </c>
      <c r="L43" s="17" t="str">
        <f t="shared" si="5"/>
        <v>Josef</v>
      </c>
      <c r="M43">
        <f t="shared" si="10"/>
        <v>1969</v>
      </c>
      <c r="N43" t="str">
        <f t="shared" si="7"/>
        <v>TJ Stupně Poražených</v>
      </c>
      <c r="O43" t="str">
        <f t="shared" si="8"/>
        <v>M</v>
      </c>
    </row>
    <row r="44" spans="1:15" ht="31.5" thickBot="1">
      <c r="A44">
        <v>42</v>
      </c>
      <c r="B44" s="23" t="s">
        <v>173</v>
      </c>
      <c r="C44" s="23" t="s">
        <v>174</v>
      </c>
      <c r="D44" s="23">
        <v>1960</v>
      </c>
      <c r="E44" s="23" t="s">
        <v>82</v>
      </c>
      <c r="F44" s="26" t="s">
        <v>207</v>
      </c>
      <c r="G44" s="17"/>
      <c r="H44" s="17"/>
      <c r="I44" s="17"/>
      <c r="J44" s="17">
        <f t="shared" si="9"/>
        <v>42</v>
      </c>
      <c r="K44" s="17" t="str">
        <f t="shared" si="4"/>
        <v>Mališová</v>
      </c>
      <c r="L44" s="17" t="str">
        <f t="shared" si="5"/>
        <v>Karla</v>
      </c>
      <c r="M44">
        <f t="shared" si="10"/>
        <v>1960</v>
      </c>
      <c r="N44" t="str">
        <f t="shared" si="7"/>
        <v>Sabzo</v>
      </c>
      <c r="O44" t="str">
        <f t="shared" si="8"/>
        <v>Z</v>
      </c>
    </row>
    <row r="45" spans="1:15" ht="31.5" thickBot="1">
      <c r="A45">
        <v>43</v>
      </c>
      <c r="B45" s="23" t="s">
        <v>173</v>
      </c>
      <c r="C45" s="23" t="s">
        <v>174</v>
      </c>
      <c r="D45" s="23">
        <v>1960</v>
      </c>
      <c r="E45" s="23" t="s">
        <v>82</v>
      </c>
      <c r="F45" s="26" t="s">
        <v>207</v>
      </c>
      <c r="J45" s="17">
        <f t="shared" si="9"/>
        <v>43</v>
      </c>
      <c r="K45" s="17" t="str">
        <f t="shared" si="4"/>
        <v>Mališová</v>
      </c>
      <c r="L45" s="17" t="str">
        <f t="shared" si="5"/>
        <v>Karla</v>
      </c>
      <c r="M45">
        <f t="shared" si="10"/>
        <v>1960</v>
      </c>
      <c r="N45" t="str">
        <f t="shared" si="7"/>
        <v>Sabzo</v>
      </c>
      <c r="O45" t="str">
        <f t="shared" si="8"/>
        <v>Z</v>
      </c>
    </row>
    <row r="46" spans="1:15" ht="31.5" thickBot="1">
      <c r="A46">
        <v>44</v>
      </c>
      <c r="B46" s="23" t="s">
        <v>67</v>
      </c>
      <c r="C46" s="23" t="s">
        <v>51</v>
      </c>
      <c r="D46" s="23">
        <v>1975</v>
      </c>
      <c r="E46" s="23" t="s">
        <v>68</v>
      </c>
      <c r="F46" s="26" t="s">
        <v>200</v>
      </c>
      <c r="J46" s="17">
        <f t="shared" si="9"/>
        <v>44</v>
      </c>
      <c r="K46" s="17" t="str">
        <f t="shared" si="4"/>
        <v>Mařík</v>
      </c>
      <c r="L46" s="17" t="str">
        <f t="shared" si="5"/>
        <v>Michal</v>
      </c>
      <c r="M46">
        <f t="shared" si="10"/>
        <v>1975</v>
      </c>
      <c r="N46" t="str">
        <f t="shared" si="7"/>
        <v>Praha</v>
      </c>
      <c r="O46" t="str">
        <f t="shared" si="8"/>
        <v>M</v>
      </c>
    </row>
    <row r="47" spans="1:15" ht="31.5" thickBot="1">
      <c r="A47">
        <v>45</v>
      </c>
      <c r="B47" s="23" t="s">
        <v>123</v>
      </c>
      <c r="C47" s="23" t="s">
        <v>124</v>
      </c>
      <c r="D47" s="23">
        <v>1957</v>
      </c>
      <c r="E47" s="23" t="s">
        <v>125</v>
      </c>
      <c r="F47" s="26" t="s">
        <v>202</v>
      </c>
      <c r="J47" s="17">
        <f t="shared" si="9"/>
        <v>45</v>
      </c>
      <c r="K47" s="17" t="str">
        <f t="shared" si="4"/>
        <v>Minchev</v>
      </c>
      <c r="L47" s="17" t="str">
        <f t="shared" si="5"/>
        <v>Ivan</v>
      </c>
      <c r="M47">
        <f t="shared" si="10"/>
        <v>1957</v>
      </c>
      <c r="N47" t="str">
        <f t="shared" si="7"/>
        <v>JUST</v>
      </c>
      <c r="O47" t="str">
        <f t="shared" si="8"/>
        <v>M</v>
      </c>
    </row>
    <row r="48" spans="1:15" ht="78" thickBot="1">
      <c r="A48">
        <v>46</v>
      </c>
      <c r="B48" s="23" t="s">
        <v>101</v>
      </c>
      <c r="C48" s="23" t="s">
        <v>237</v>
      </c>
      <c r="D48" s="23">
        <v>1982</v>
      </c>
      <c r="E48" s="23" t="s">
        <v>226</v>
      </c>
      <c r="F48" s="26" t="s">
        <v>200</v>
      </c>
      <c r="J48" s="17">
        <f t="shared" si="9"/>
        <v>46</v>
      </c>
      <c r="K48" s="17" t="str">
        <f t="shared" si="4"/>
        <v>Novák</v>
      </c>
      <c r="L48" s="17" t="str">
        <f t="shared" si="5"/>
        <v>Lukáš</v>
      </c>
      <c r="M48">
        <f t="shared" si="10"/>
        <v>1982</v>
      </c>
      <c r="N48" t="str">
        <f t="shared" si="7"/>
        <v>AC SAKÉ KATEŘINKY</v>
      </c>
      <c r="O48" t="str">
        <f t="shared" si="8"/>
        <v>M</v>
      </c>
    </row>
    <row r="49" spans="1:15" ht="31.5" thickBot="1">
      <c r="A49">
        <v>47</v>
      </c>
      <c r="B49" s="23" t="s">
        <v>101</v>
      </c>
      <c r="C49" s="23" t="s">
        <v>102</v>
      </c>
      <c r="D49" s="23">
        <v>1970</v>
      </c>
      <c r="E49" s="23" t="s">
        <v>103</v>
      </c>
      <c r="F49" s="26" t="s">
        <v>201</v>
      </c>
      <c r="J49" s="17">
        <f t="shared" si="9"/>
        <v>47</v>
      </c>
      <c r="K49" s="17" t="str">
        <f t="shared" si="4"/>
        <v>Novák</v>
      </c>
      <c r="L49" s="17" t="str">
        <f t="shared" si="5"/>
        <v>Radomír</v>
      </c>
      <c r="M49">
        <f t="shared" si="10"/>
        <v>1970</v>
      </c>
      <c r="N49" t="str">
        <f t="shared" si="7"/>
        <v>Laco Team</v>
      </c>
      <c r="O49" t="str">
        <f t="shared" si="8"/>
        <v>M</v>
      </c>
    </row>
    <row r="50" spans="1:15" ht="31.5" thickBot="1">
      <c r="A50">
        <v>48</v>
      </c>
      <c r="B50" s="23" t="s">
        <v>101</v>
      </c>
      <c r="C50" s="23" t="s">
        <v>48</v>
      </c>
      <c r="D50" s="23">
        <v>1953</v>
      </c>
      <c r="E50" s="23" t="s">
        <v>126</v>
      </c>
      <c r="F50" s="26" t="s">
        <v>202</v>
      </c>
      <c r="J50" s="17">
        <f t="shared" si="9"/>
        <v>48</v>
      </c>
      <c r="K50" s="17" t="str">
        <f t="shared" si="4"/>
        <v>Novák</v>
      </c>
      <c r="L50" s="17" t="str">
        <f t="shared" si="5"/>
        <v>Pavel</v>
      </c>
      <c r="M50">
        <f t="shared" si="10"/>
        <v>1953</v>
      </c>
      <c r="N50" t="str">
        <f t="shared" si="7"/>
        <v>SABZO</v>
      </c>
      <c r="O50" t="str">
        <f t="shared" si="8"/>
        <v>M</v>
      </c>
    </row>
    <row r="51" spans="1:15" ht="47" thickBot="1">
      <c r="A51">
        <v>49</v>
      </c>
      <c r="B51" s="23" t="s">
        <v>135</v>
      </c>
      <c r="C51" s="23" t="s">
        <v>136</v>
      </c>
      <c r="D51" s="23">
        <v>1947</v>
      </c>
      <c r="E51" s="23" t="s">
        <v>85</v>
      </c>
      <c r="F51" s="26" t="s">
        <v>203</v>
      </c>
      <c r="G51" s="17"/>
      <c r="H51" s="17"/>
      <c r="I51" s="17"/>
      <c r="J51" s="17">
        <f t="shared" si="9"/>
        <v>49</v>
      </c>
      <c r="K51" s="17" t="str">
        <f t="shared" si="4"/>
        <v>Nový</v>
      </c>
      <c r="L51" s="17" t="str">
        <f t="shared" si="5"/>
        <v>Břetislav</v>
      </c>
      <c r="M51">
        <f t="shared" si="10"/>
        <v>1947</v>
      </c>
      <c r="N51" t="str">
        <f t="shared" si="7"/>
        <v>SABZO Praha</v>
      </c>
      <c r="O51" t="str">
        <f t="shared" si="8"/>
        <v>M</v>
      </c>
    </row>
    <row r="52" spans="1:15" ht="47" thickBot="1">
      <c r="A52">
        <v>50</v>
      </c>
      <c r="B52" s="23" t="s">
        <v>69</v>
      </c>
      <c r="C52" s="23" t="s">
        <v>13</v>
      </c>
      <c r="D52" s="23">
        <v>1975</v>
      </c>
      <c r="E52" s="23" t="s">
        <v>70</v>
      </c>
      <c r="F52" s="26" t="s">
        <v>200</v>
      </c>
      <c r="J52" s="17">
        <f t="shared" si="9"/>
        <v>50</v>
      </c>
      <c r="K52" s="17" t="str">
        <f t="shared" si="4"/>
        <v>Oberlander</v>
      </c>
      <c r="L52" s="17" t="str">
        <f t="shared" si="5"/>
        <v>Jan</v>
      </c>
      <c r="M52">
        <f t="shared" si="10"/>
        <v>1975</v>
      </c>
      <c r="N52" t="str">
        <f t="shared" si="7"/>
        <v>Sokol Senohraby</v>
      </c>
      <c r="O52" t="str">
        <f t="shared" si="8"/>
        <v>M</v>
      </c>
    </row>
    <row r="53" spans="1:15" ht="31.5" thickBot="1">
      <c r="A53">
        <v>51</v>
      </c>
      <c r="B53" s="23" t="s">
        <v>137</v>
      </c>
      <c r="C53" s="23" t="s">
        <v>138</v>
      </c>
      <c r="D53" s="23">
        <v>1950</v>
      </c>
      <c r="E53" s="23" t="s">
        <v>126</v>
      </c>
      <c r="F53" s="26" t="s">
        <v>203</v>
      </c>
      <c r="J53" s="17">
        <f t="shared" si="9"/>
        <v>51</v>
      </c>
      <c r="K53" s="17" t="str">
        <f t="shared" si="4"/>
        <v>Paukert</v>
      </c>
      <c r="L53" s="17" t="str">
        <f t="shared" si="5"/>
        <v>Milan</v>
      </c>
      <c r="M53">
        <f t="shared" si="10"/>
        <v>1950</v>
      </c>
      <c r="N53" t="str">
        <f t="shared" si="7"/>
        <v>SABZO</v>
      </c>
      <c r="O53" t="str">
        <f t="shared" si="8"/>
        <v>M</v>
      </c>
    </row>
    <row r="54" spans="1:15" ht="31.5" thickBot="1">
      <c r="A54">
        <v>52</v>
      </c>
      <c r="B54" s="23" t="s">
        <v>71</v>
      </c>
      <c r="C54" s="23" t="s">
        <v>72</v>
      </c>
      <c r="D54" s="23">
        <v>1980</v>
      </c>
      <c r="E54" s="23" t="s">
        <v>73</v>
      </c>
      <c r="F54" s="26" t="s">
        <v>200</v>
      </c>
      <c r="J54" s="17">
        <f t="shared" si="9"/>
        <v>52</v>
      </c>
      <c r="K54" s="17" t="str">
        <f t="shared" si="4"/>
        <v>Pech</v>
      </c>
      <c r="L54" s="17" t="str">
        <f t="shared" si="5"/>
        <v>Jindřich</v>
      </c>
      <c r="M54">
        <f t="shared" si="10"/>
        <v>1980</v>
      </c>
      <c r="N54" t="str">
        <f t="shared" si="7"/>
        <v>Žleby</v>
      </c>
      <c r="O54" t="str">
        <f t="shared" si="8"/>
        <v>M</v>
      </c>
    </row>
    <row r="55" spans="1:15" ht="31.5" thickBot="1">
      <c r="A55">
        <v>53</v>
      </c>
      <c r="B55" s="23" t="s">
        <v>39</v>
      </c>
      <c r="C55" s="23" t="s">
        <v>32</v>
      </c>
      <c r="D55" s="23">
        <v>1983</v>
      </c>
      <c r="E55" s="23" t="s">
        <v>40</v>
      </c>
      <c r="F55" s="26" t="s">
        <v>199</v>
      </c>
      <c r="G55" s="17"/>
      <c r="H55" s="17"/>
      <c r="I55" s="17"/>
      <c r="J55" s="17">
        <f t="shared" si="9"/>
        <v>53</v>
      </c>
      <c r="K55" s="17" t="str">
        <f t="shared" si="4"/>
        <v>Pechek</v>
      </c>
      <c r="L55" s="17" t="str">
        <f t="shared" si="5"/>
        <v>Petr</v>
      </c>
      <c r="M55">
        <f t="shared" si="10"/>
        <v>1983</v>
      </c>
      <c r="N55" t="str">
        <f t="shared" si="7"/>
        <v>Kerteam</v>
      </c>
      <c r="O55" t="str">
        <f t="shared" si="8"/>
        <v>M</v>
      </c>
    </row>
    <row r="56" spans="1:15" ht="31.5" thickBot="1">
      <c r="A56">
        <v>54</v>
      </c>
      <c r="B56" s="23" t="s">
        <v>152</v>
      </c>
      <c r="C56" s="23" t="s">
        <v>153</v>
      </c>
      <c r="D56" s="23">
        <v>1991</v>
      </c>
      <c r="E56" s="23" t="s">
        <v>73</v>
      </c>
      <c r="F56" s="26" t="s">
        <v>204</v>
      </c>
      <c r="J56" s="17">
        <f t="shared" si="9"/>
        <v>54</v>
      </c>
      <c r="K56" s="17" t="str">
        <f t="shared" si="4"/>
        <v>Pechová</v>
      </c>
      <c r="L56" s="17" t="str">
        <f t="shared" si="5"/>
        <v>Jitka</v>
      </c>
      <c r="M56">
        <f t="shared" si="10"/>
        <v>1991</v>
      </c>
      <c r="N56" t="str">
        <f t="shared" si="7"/>
        <v>Žleby</v>
      </c>
      <c r="O56" t="str">
        <f t="shared" si="8"/>
        <v>Z</v>
      </c>
    </row>
    <row r="57" spans="1:15" ht="62.5" thickBot="1">
      <c r="A57">
        <v>55</v>
      </c>
      <c r="B57" s="23" t="s">
        <v>74</v>
      </c>
      <c r="C57" s="23" t="s">
        <v>13</v>
      </c>
      <c r="D57" s="23">
        <v>1975</v>
      </c>
      <c r="E57" s="23" t="s">
        <v>75</v>
      </c>
      <c r="F57" s="26" t="s">
        <v>200</v>
      </c>
      <c r="J57" s="17">
        <f t="shared" si="9"/>
        <v>55</v>
      </c>
      <c r="K57" s="17" t="str">
        <f t="shared" si="4"/>
        <v>Pejša</v>
      </c>
      <c r="L57" s="17" t="str">
        <f t="shared" si="5"/>
        <v>Jan</v>
      </c>
      <c r="M57">
        <f t="shared" si="10"/>
        <v>1975</v>
      </c>
      <c r="N57" t="str">
        <f t="shared" si="7"/>
        <v>smí být prázdné</v>
      </c>
      <c r="O57" t="str">
        <f t="shared" si="8"/>
        <v>M</v>
      </c>
    </row>
    <row r="58" spans="1:15" ht="62.5" thickBot="1">
      <c r="A58">
        <v>56</v>
      </c>
      <c r="B58" s="23" t="s">
        <v>41</v>
      </c>
      <c r="C58" s="23" t="s">
        <v>42</v>
      </c>
      <c r="D58" s="23">
        <v>1986</v>
      </c>
      <c r="E58" s="23" t="s">
        <v>43</v>
      </c>
      <c r="F58" s="26" t="s">
        <v>199</v>
      </c>
      <c r="J58" s="17">
        <f t="shared" si="9"/>
        <v>56</v>
      </c>
      <c r="K58" s="17" t="str">
        <f t="shared" si="4"/>
        <v>Petrányi</v>
      </c>
      <c r="L58" s="17" t="str">
        <f t="shared" si="5"/>
        <v>Radoslav</v>
      </c>
      <c r="M58">
        <f t="shared" si="10"/>
        <v>1986</v>
      </c>
      <c r="N58" t="str">
        <f t="shared" si="7"/>
        <v>Za dobrú kondíciu</v>
      </c>
      <c r="O58" t="str">
        <f t="shared" si="8"/>
        <v>M</v>
      </c>
    </row>
    <row r="59" spans="1:15" ht="31.5" thickBot="1">
      <c r="A59">
        <v>57</v>
      </c>
      <c r="B59" s="23" t="s">
        <v>104</v>
      </c>
      <c r="C59" s="23" t="s">
        <v>105</v>
      </c>
      <c r="D59" s="23">
        <v>1967</v>
      </c>
      <c r="E59" s="23" t="s">
        <v>106</v>
      </c>
      <c r="F59" s="26" t="s">
        <v>201</v>
      </c>
      <c r="J59" s="17">
        <f t="shared" si="9"/>
        <v>57</v>
      </c>
      <c r="K59" s="17" t="str">
        <f t="shared" si="4"/>
        <v>Petrouš</v>
      </c>
      <c r="L59" s="17" t="str">
        <f t="shared" si="5"/>
        <v>Ivo</v>
      </c>
      <c r="M59">
        <f t="shared" si="10"/>
        <v>1967</v>
      </c>
      <c r="N59" t="str">
        <f t="shared" si="7"/>
        <v>Praha 7</v>
      </c>
      <c r="O59" t="str">
        <f t="shared" si="8"/>
        <v>M</v>
      </c>
    </row>
    <row r="60" spans="1:15" ht="47" thickBot="1">
      <c r="A60">
        <v>58</v>
      </c>
      <c r="B60" s="23" t="s">
        <v>180</v>
      </c>
      <c r="C60" s="23" t="s">
        <v>181</v>
      </c>
      <c r="D60" s="23">
        <v>1955</v>
      </c>
      <c r="E60" s="23" t="s">
        <v>182</v>
      </c>
      <c r="F60" s="26" t="s">
        <v>208</v>
      </c>
      <c r="J60" s="17">
        <f t="shared" si="9"/>
        <v>58</v>
      </c>
      <c r="K60" s="17" t="str">
        <f t="shared" si="4"/>
        <v>Požgayová</v>
      </c>
      <c r="L60" s="17" t="str">
        <f t="shared" si="5"/>
        <v>Jana</v>
      </c>
      <c r="M60">
        <f t="shared" si="10"/>
        <v>1955</v>
      </c>
      <c r="N60" t="str">
        <f t="shared" si="7"/>
        <v>Bonbon Praha</v>
      </c>
      <c r="O60" t="str">
        <f t="shared" si="8"/>
        <v>Z</v>
      </c>
    </row>
    <row r="61" spans="1:15" ht="47" thickBot="1">
      <c r="A61">
        <v>59</v>
      </c>
      <c r="B61" s="23" t="s">
        <v>183</v>
      </c>
      <c r="C61" s="23" t="s">
        <v>184</v>
      </c>
      <c r="D61" s="23">
        <v>1957</v>
      </c>
      <c r="E61" s="23" t="s">
        <v>185</v>
      </c>
      <c r="F61" s="26" t="s">
        <v>208</v>
      </c>
      <c r="J61" s="17">
        <f t="shared" si="9"/>
        <v>59</v>
      </c>
      <c r="K61" s="17" t="str">
        <f t="shared" si="4"/>
        <v>Procházková</v>
      </c>
      <c r="L61" s="17" t="str">
        <f t="shared" si="5"/>
        <v>Irena</v>
      </c>
      <c r="M61">
        <f t="shared" si="10"/>
        <v>1957</v>
      </c>
      <c r="N61" t="str">
        <f t="shared" si="7"/>
        <v>TJ H8je</v>
      </c>
      <c r="O61" t="str">
        <f t="shared" si="8"/>
        <v>Z</v>
      </c>
    </row>
    <row r="62" spans="1:15" ht="47" thickBot="1">
      <c r="A62">
        <v>60</v>
      </c>
      <c r="B62" s="23" t="s">
        <v>139</v>
      </c>
      <c r="C62" s="23" t="s">
        <v>140</v>
      </c>
      <c r="D62" s="23">
        <v>1951</v>
      </c>
      <c r="E62" s="23" t="s">
        <v>141</v>
      </c>
      <c r="F62" s="26" t="s">
        <v>203</v>
      </c>
      <c r="J62" s="17">
        <f t="shared" si="9"/>
        <v>60</v>
      </c>
      <c r="K62" s="17" t="str">
        <f t="shared" si="4"/>
        <v>Pucholt</v>
      </c>
      <c r="L62" s="17" t="str">
        <f t="shared" si="5"/>
        <v>Miroslav</v>
      </c>
      <c r="M62">
        <f t="shared" si="10"/>
        <v>1951</v>
      </c>
      <c r="N62" t="str">
        <f t="shared" si="7"/>
        <v>SABZO / Praha</v>
      </c>
      <c r="O62" t="str">
        <f t="shared" si="8"/>
        <v>M</v>
      </c>
    </row>
    <row r="63" spans="1:15" ht="47" thickBot="1">
      <c r="A63">
        <v>61</v>
      </c>
      <c r="B63" s="23" t="s">
        <v>175</v>
      </c>
      <c r="C63" s="23" t="s">
        <v>176</v>
      </c>
      <c r="D63" s="23">
        <v>1959</v>
      </c>
      <c r="E63" s="23" t="s">
        <v>141</v>
      </c>
      <c r="F63" s="26" t="s">
        <v>207</v>
      </c>
      <c r="J63" s="17">
        <f t="shared" si="9"/>
        <v>61</v>
      </c>
      <c r="K63" s="17" t="str">
        <f t="shared" si="4"/>
        <v>Pucholtová</v>
      </c>
      <c r="L63" s="17" t="str">
        <f t="shared" si="5"/>
        <v>Zdeňka</v>
      </c>
      <c r="M63">
        <f t="shared" si="10"/>
        <v>1959</v>
      </c>
      <c r="N63" t="str">
        <f t="shared" si="7"/>
        <v>SABZO / Praha</v>
      </c>
      <c r="O63" t="str">
        <f t="shared" si="8"/>
        <v>Z</v>
      </c>
    </row>
    <row r="64" spans="1:15" ht="47" thickBot="1">
      <c r="A64">
        <v>62</v>
      </c>
      <c r="B64" s="23" t="s">
        <v>107</v>
      </c>
      <c r="C64" s="23" t="s">
        <v>84</v>
      </c>
      <c r="D64" s="23">
        <v>1966</v>
      </c>
      <c r="E64" s="23" t="s">
        <v>108</v>
      </c>
      <c r="F64" s="26" t="s">
        <v>201</v>
      </c>
      <c r="J64" s="17">
        <f t="shared" si="9"/>
        <v>62</v>
      </c>
      <c r="K64" s="17" t="str">
        <f t="shared" si="4"/>
        <v>Rychecký</v>
      </c>
      <c r="L64" s="17" t="str">
        <f t="shared" si="5"/>
        <v>Tomáš</v>
      </c>
      <c r="M64">
        <f t="shared" si="10"/>
        <v>1966</v>
      </c>
      <c r="N64" t="str">
        <f t="shared" si="7"/>
        <v>HH Smíchov</v>
      </c>
      <c r="O64" t="str">
        <f t="shared" si="8"/>
        <v>M</v>
      </c>
    </row>
    <row r="65" spans="1:15" ht="62.5" thickBot="1">
      <c r="A65">
        <v>63</v>
      </c>
      <c r="B65" s="23" t="s">
        <v>28</v>
      </c>
      <c r="C65" s="23" t="s">
        <v>29</v>
      </c>
      <c r="D65" s="23">
        <v>2003</v>
      </c>
      <c r="E65" s="23" t="s">
        <v>30</v>
      </c>
      <c r="F65" s="26" t="s">
        <v>198</v>
      </c>
      <c r="J65" s="17">
        <f t="shared" si="9"/>
        <v>63</v>
      </c>
      <c r="K65" s="17" t="str">
        <f t="shared" si="4"/>
        <v>Sedláček</v>
      </c>
      <c r="L65" s="17" t="str">
        <f t="shared" si="5"/>
        <v>Jaroslav</v>
      </c>
      <c r="M65">
        <f t="shared" si="10"/>
        <v>2003</v>
      </c>
      <c r="N65" t="str">
        <f t="shared" si="7"/>
        <v>Psk Olymp Praha</v>
      </c>
      <c r="O65" t="str">
        <f t="shared" ref="O65:O77" si="11">IF(F65="Juniorky","Z",IF(LEFT(F65,4)="ženy","Z","M"))</f>
        <v>M</v>
      </c>
    </row>
    <row r="66" spans="1:15" ht="47" thickBot="1">
      <c r="A66">
        <v>64</v>
      </c>
      <c r="B66" s="23" t="s">
        <v>28</v>
      </c>
      <c r="C66" s="23" t="s">
        <v>29</v>
      </c>
      <c r="D66" s="23">
        <v>1968</v>
      </c>
      <c r="E66" s="23" t="s">
        <v>109</v>
      </c>
      <c r="F66" s="26" t="s">
        <v>201</v>
      </c>
      <c r="J66" s="17">
        <f t="shared" si="9"/>
        <v>64</v>
      </c>
      <c r="K66" s="17" t="str">
        <f t="shared" si="4"/>
        <v>Sedláček</v>
      </c>
      <c r="L66" s="17" t="str">
        <f t="shared" si="5"/>
        <v>Jaroslav</v>
      </c>
      <c r="M66">
        <f t="shared" si="10"/>
        <v>1968</v>
      </c>
      <c r="N66" t="str">
        <f t="shared" si="7"/>
        <v>Ok Roztoky</v>
      </c>
      <c r="O66" t="str">
        <f t="shared" si="11"/>
        <v>M</v>
      </c>
    </row>
    <row r="67" spans="1:15" ht="47" thickBot="1">
      <c r="A67">
        <v>65</v>
      </c>
      <c r="B67" s="23" t="s">
        <v>164</v>
      </c>
      <c r="C67" s="23" t="s">
        <v>156</v>
      </c>
      <c r="D67" s="23">
        <v>1970</v>
      </c>
      <c r="E67" s="23" t="s">
        <v>109</v>
      </c>
      <c r="F67" s="26" t="s">
        <v>206</v>
      </c>
      <c r="J67" s="17">
        <f t="shared" si="9"/>
        <v>65</v>
      </c>
      <c r="K67" s="17" t="str">
        <f t="shared" ref="K67:K77" si="12">B67</f>
        <v>Sedláčková</v>
      </c>
      <c r="L67" s="17" t="str">
        <f t="shared" ref="L67:L77" si="13">C67</f>
        <v>Petra</v>
      </c>
      <c r="M67">
        <f t="shared" si="10"/>
        <v>1970</v>
      </c>
      <c r="N67" t="str">
        <f t="shared" ref="N67:N68" si="14">E67</f>
        <v>Ok Roztoky</v>
      </c>
      <c r="O67" t="str">
        <f t="shared" si="11"/>
        <v>Z</v>
      </c>
    </row>
    <row r="68" spans="1:15" ht="31.5" thickBot="1">
      <c r="A68">
        <v>66</v>
      </c>
      <c r="B68" s="23" t="s">
        <v>110</v>
      </c>
      <c r="C68" s="23" t="s">
        <v>111</v>
      </c>
      <c r="D68" s="23">
        <v>1969</v>
      </c>
      <c r="E68" s="23" t="s">
        <v>112</v>
      </c>
      <c r="F68" s="26" t="s">
        <v>201</v>
      </c>
      <c r="J68" s="17">
        <f t="shared" si="9"/>
        <v>66</v>
      </c>
      <c r="K68" s="17" t="str">
        <f t="shared" si="12"/>
        <v>Scheu</v>
      </c>
      <c r="L68" s="17" t="str">
        <f t="shared" si="13"/>
        <v>Harald</v>
      </c>
      <c r="M68">
        <f t="shared" si="10"/>
        <v>1969</v>
      </c>
      <c r="N68" t="str">
        <f t="shared" si="14"/>
        <v>LMB</v>
      </c>
      <c r="O68" t="str">
        <f t="shared" si="11"/>
        <v>M</v>
      </c>
    </row>
    <row r="69" spans="1:15" ht="31.5" thickBot="1">
      <c r="A69">
        <v>67</v>
      </c>
      <c r="B69" s="23" t="s">
        <v>238</v>
      </c>
      <c r="C69" s="23" t="s">
        <v>117</v>
      </c>
      <c r="D69" s="23">
        <v>1963</v>
      </c>
      <c r="E69" s="23"/>
      <c r="F69" s="26" t="s">
        <v>201</v>
      </c>
      <c r="J69" s="17">
        <f t="shared" ref="J69:J77" si="15">A69</f>
        <v>67</v>
      </c>
      <c r="K69" s="17" t="str">
        <f t="shared" si="12"/>
        <v>Skopalík</v>
      </c>
      <c r="L69" s="17" t="str">
        <f t="shared" si="13"/>
        <v>Jaromír</v>
      </c>
      <c r="M69">
        <f t="shared" ref="M69:M77" si="16">D69</f>
        <v>1963</v>
      </c>
      <c r="N69">
        <f t="shared" ref="N69:N77" si="17">E69</f>
        <v>0</v>
      </c>
      <c r="O69" t="str">
        <f t="shared" si="11"/>
        <v>M</v>
      </c>
    </row>
    <row r="70" spans="1:15" ht="31.5" thickBot="1">
      <c r="A70">
        <v>68</v>
      </c>
      <c r="B70" s="23" t="s">
        <v>239</v>
      </c>
      <c r="C70" s="23" t="s">
        <v>140</v>
      </c>
      <c r="D70" s="23">
        <v>1960</v>
      </c>
      <c r="E70" s="23" t="s">
        <v>227</v>
      </c>
      <c r="F70" s="26" t="s">
        <v>202</v>
      </c>
      <c r="J70" s="17">
        <f t="shared" si="15"/>
        <v>68</v>
      </c>
      <c r="K70" s="17" t="str">
        <f t="shared" si="12"/>
        <v>Smékal</v>
      </c>
      <c r="L70" s="17" t="str">
        <f t="shared" si="13"/>
        <v>Miroslav</v>
      </c>
      <c r="M70">
        <f t="shared" si="16"/>
        <v>1960</v>
      </c>
      <c r="N70" t="str">
        <f t="shared" si="17"/>
        <v>BBK</v>
      </c>
      <c r="O70" t="str">
        <f t="shared" si="11"/>
        <v>M</v>
      </c>
    </row>
    <row r="71" spans="1:15" ht="31.5" thickBot="1">
      <c r="A71">
        <v>69</v>
      </c>
      <c r="B71" s="23" t="s">
        <v>240</v>
      </c>
      <c r="C71" s="23" t="s">
        <v>57</v>
      </c>
      <c r="D71" s="23">
        <v>1983</v>
      </c>
      <c r="E71" s="23" t="s">
        <v>228</v>
      </c>
      <c r="F71" s="26" t="s">
        <v>199</v>
      </c>
      <c r="J71" s="17">
        <f t="shared" si="15"/>
        <v>69</v>
      </c>
      <c r="K71" s="17" t="str">
        <f t="shared" si="12"/>
        <v>Strejček</v>
      </c>
      <c r="L71" s="17" t="str">
        <f t="shared" si="13"/>
        <v>Jiří</v>
      </c>
      <c r="M71">
        <f t="shared" si="16"/>
        <v>1983</v>
      </c>
      <c r="N71" t="str">
        <f t="shared" si="17"/>
        <v>Strašnice</v>
      </c>
      <c r="O71" t="str">
        <f t="shared" si="11"/>
        <v>M</v>
      </c>
    </row>
    <row r="72" spans="1:15" ht="31.5" thickBot="1">
      <c r="A72">
        <v>70</v>
      </c>
      <c r="B72" s="23" t="s">
        <v>44</v>
      </c>
      <c r="C72" s="23" t="s">
        <v>45</v>
      </c>
      <c r="D72" s="23">
        <v>1984</v>
      </c>
      <c r="E72" s="23" t="s">
        <v>46</v>
      </c>
      <c r="F72" s="26" t="s">
        <v>199</v>
      </c>
      <c r="J72" s="17">
        <f t="shared" si="15"/>
        <v>70</v>
      </c>
      <c r="K72" s="17" t="str">
        <f t="shared" si="12"/>
        <v>Svoboda</v>
      </c>
      <c r="L72" s="17" t="str">
        <f t="shared" si="13"/>
        <v>Vojtěch</v>
      </c>
      <c r="M72">
        <f t="shared" si="16"/>
        <v>1984</v>
      </c>
      <c r="N72" t="str">
        <f t="shared" si="17"/>
        <v>Modřany</v>
      </c>
      <c r="O72" t="str">
        <f t="shared" si="11"/>
        <v>M</v>
      </c>
    </row>
    <row r="73" spans="1:15" ht="47" thickBot="1">
      <c r="A73">
        <v>71</v>
      </c>
      <c r="B73" s="23" t="s">
        <v>47</v>
      </c>
      <c r="C73" s="23" t="s">
        <v>48</v>
      </c>
      <c r="D73" s="23">
        <v>1985</v>
      </c>
      <c r="E73" s="23" t="s">
        <v>49</v>
      </c>
      <c r="F73" s="26" t="s">
        <v>199</v>
      </c>
      <c r="J73" s="17">
        <f t="shared" si="15"/>
        <v>71</v>
      </c>
      <c r="K73" s="17" t="str">
        <f t="shared" si="12"/>
        <v>Šikola</v>
      </c>
      <c r="L73" s="17" t="str">
        <f t="shared" si="13"/>
        <v>Pavel</v>
      </c>
      <c r="M73">
        <f t="shared" si="16"/>
        <v>1985</v>
      </c>
      <c r="N73" t="str">
        <f t="shared" si="17"/>
        <v>ČBK Česká Lípa</v>
      </c>
      <c r="O73" t="str">
        <f t="shared" si="11"/>
        <v>M</v>
      </c>
    </row>
    <row r="74" spans="1:15" ht="62.5" thickBot="1">
      <c r="A74">
        <v>72</v>
      </c>
      <c r="B74" s="23" t="s">
        <v>142</v>
      </c>
      <c r="C74" s="23" t="s">
        <v>143</v>
      </c>
      <c r="D74" s="23">
        <v>1944</v>
      </c>
      <c r="E74" s="23" t="s">
        <v>144</v>
      </c>
      <c r="F74" s="26" t="s">
        <v>203</v>
      </c>
      <c r="J74" s="17">
        <f t="shared" si="15"/>
        <v>72</v>
      </c>
      <c r="K74" s="17" t="str">
        <f t="shared" si="12"/>
        <v>Šimon</v>
      </c>
      <c r="L74" s="17" t="str">
        <f t="shared" si="13"/>
        <v>Miloš</v>
      </c>
      <c r="M74">
        <f t="shared" si="16"/>
        <v>1944</v>
      </c>
      <c r="N74" t="str">
        <f t="shared" si="17"/>
        <v>PSK UNION Praha</v>
      </c>
      <c r="O74" t="str">
        <f t="shared" si="11"/>
        <v>M</v>
      </c>
    </row>
    <row r="75" spans="1:15" ht="31.5" thickBot="1">
      <c r="A75">
        <v>73</v>
      </c>
      <c r="B75" s="23" t="s">
        <v>76</v>
      </c>
      <c r="C75" s="23" t="s">
        <v>54</v>
      </c>
      <c r="D75" s="23">
        <v>1977</v>
      </c>
      <c r="E75" s="23" t="s">
        <v>77</v>
      </c>
      <c r="F75" s="26" t="s">
        <v>200</v>
      </c>
      <c r="J75" s="17">
        <f t="shared" si="15"/>
        <v>73</v>
      </c>
      <c r="K75" s="17" t="str">
        <f t="shared" si="12"/>
        <v>Šmehlík</v>
      </c>
      <c r="L75" s="17" t="str">
        <f t="shared" si="13"/>
        <v>Ondřej</v>
      </c>
      <c r="M75">
        <f t="shared" si="16"/>
        <v>1977</v>
      </c>
      <c r="N75" t="str">
        <f t="shared" si="17"/>
        <v>OSŽ</v>
      </c>
      <c r="O75" t="str">
        <f t="shared" si="11"/>
        <v>M</v>
      </c>
    </row>
    <row r="76" spans="1:15" ht="31.5" thickBot="1">
      <c r="A76">
        <v>74</v>
      </c>
      <c r="B76" s="23" t="s">
        <v>50</v>
      </c>
      <c r="C76" s="23" t="s">
        <v>51</v>
      </c>
      <c r="D76" s="23">
        <v>1984</v>
      </c>
      <c r="E76" s="23" t="s">
        <v>52</v>
      </c>
      <c r="F76" s="26" t="s">
        <v>199</v>
      </c>
      <c r="J76" s="17">
        <f t="shared" si="15"/>
        <v>74</v>
      </c>
      <c r="K76" s="17" t="str">
        <f t="shared" si="12"/>
        <v>Špak</v>
      </c>
      <c r="L76" s="17" t="str">
        <f t="shared" si="13"/>
        <v>Michal</v>
      </c>
      <c r="M76">
        <f t="shared" si="16"/>
        <v>1984</v>
      </c>
      <c r="N76" t="str">
        <f t="shared" si="17"/>
        <v>Poprad</v>
      </c>
      <c r="O76" t="str">
        <f t="shared" si="11"/>
        <v>M</v>
      </c>
    </row>
    <row r="77" spans="1:15" ht="31.5" thickBot="1">
      <c r="A77">
        <v>75</v>
      </c>
      <c r="B77" s="23" t="s">
        <v>241</v>
      </c>
      <c r="C77" s="23" t="s">
        <v>57</v>
      </c>
      <c r="D77" s="23">
        <v>1958</v>
      </c>
      <c r="E77" s="23" t="s">
        <v>168</v>
      </c>
      <c r="F77" s="26" t="s">
        <v>202</v>
      </c>
      <c r="J77" s="17">
        <f t="shared" si="15"/>
        <v>75</v>
      </c>
      <c r="K77" s="17" t="str">
        <f t="shared" si="12"/>
        <v>Šťástka</v>
      </c>
      <c r="L77" s="17" t="str">
        <f t="shared" si="13"/>
        <v>Jiří</v>
      </c>
      <c r="M77">
        <f t="shared" si="16"/>
        <v>1958</v>
      </c>
      <c r="N77" t="str">
        <f t="shared" si="17"/>
        <v>Sabzo Praha</v>
      </c>
      <c r="O77" t="str">
        <f t="shared" si="11"/>
        <v>M</v>
      </c>
    </row>
    <row r="78" spans="1:15" ht="93.5" thickBot="1">
      <c r="B78" s="23" t="s">
        <v>158</v>
      </c>
      <c r="C78" s="23" t="s">
        <v>159</v>
      </c>
      <c r="D78" s="23">
        <v>1987</v>
      </c>
      <c r="E78" s="23" t="s">
        <v>160</v>
      </c>
      <c r="F78" s="26" t="s">
        <v>205</v>
      </c>
      <c r="J78" s="17">
        <f t="shared" ref="J78:J87" si="18">A78</f>
        <v>0</v>
      </c>
      <c r="K78" s="17" t="str">
        <f t="shared" ref="K78:K87" si="19">B78</f>
        <v>Šugová</v>
      </c>
      <c r="L78" s="17" t="str">
        <f t="shared" ref="L78:L87" si="20">C78</f>
        <v>Naděžda</v>
      </c>
      <c r="M78">
        <f t="shared" ref="M78:M87" si="21">D78</f>
        <v>1987</v>
      </c>
      <c r="N78" t="str">
        <f t="shared" ref="N78:N87" si="22">E78</f>
        <v>HEROSTORE RACING TEAM</v>
      </c>
      <c r="O78" t="str">
        <f t="shared" ref="O78:O87" si="23">IF(F78="Juniorky","Z",IF(LEFT(F78,4)="ženy","Z","M"))</f>
        <v>Z</v>
      </c>
    </row>
    <row r="79" spans="1:15" ht="31.5" thickBot="1">
      <c r="B79" s="23" t="s">
        <v>165</v>
      </c>
      <c r="C79" s="23" t="s">
        <v>166</v>
      </c>
      <c r="D79" s="23">
        <v>1973</v>
      </c>
      <c r="E79" s="23" t="s">
        <v>126</v>
      </c>
      <c r="F79" s="26" t="s">
        <v>206</v>
      </c>
      <c r="J79" s="17">
        <f t="shared" si="18"/>
        <v>0</v>
      </c>
      <c r="K79" s="17" t="str">
        <f t="shared" si="19"/>
        <v>Trnková</v>
      </c>
      <c r="L79" s="17" t="str">
        <f t="shared" si="20"/>
        <v>Štěpánka</v>
      </c>
      <c r="M79">
        <f t="shared" si="21"/>
        <v>1973</v>
      </c>
      <c r="N79" t="str">
        <f t="shared" si="22"/>
        <v>SABZO</v>
      </c>
      <c r="O79" t="str">
        <f t="shared" si="23"/>
        <v>Z</v>
      </c>
    </row>
    <row r="80" spans="1:15" ht="62.5" thickBot="1">
      <c r="B80" s="23" t="s">
        <v>78</v>
      </c>
      <c r="C80" s="23" t="s">
        <v>60</v>
      </c>
      <c r="D80" s="23">
        <v>1980</v>
      </c>
      <c r="E80" s="23" t="s">
        <v>79</v>
      </c>
      <c r="F80" s="26" t="s">
        <v>200</v>
      </c>
      <c r="J80" s="17">
        <f t="shared" si="18"/>
        <v>0</v>
      </c>
      <c r="K80" s="17" t="str">
        <f t="shared" si="19"/>
        <v>Turek</v>
      </c>
      <c r="L80" s="17" t="str">
        <f t="shared" si="20"/>
        <v>Martin</v>
      </c>
      <c r="M80">
        <f t="shared" si="21"/>
        <v>1980</v>
      </c>
      <c r="N80" t="str">
        <f t="shared" si="22"/>
        <v>AC Sparta Praha</v>
      </c>
      <c r="O80" t="str">
        <f t="shared" si="23"/>
        <v>M</v>
      </c>
    </row>
    <row r="81" spans="2:15" ht="31.5" thickBot="1">
      <c r="B81" s="23" t="s">
        <v>127</v>
      </c>
      <c r="C81" s="23" t="s">
        <v>99</v>
      </c>
      <c r="D81" s="23">
        <v>1956</v>
      </c>
      <c r="E81" s="23" t="s">
        <v>126</v>
      </c>
      <c r="F81" s="26" t="s">
        <v>202</v>
      </c>
      <c r="J81" s="17">
        <f t="shared" si="18"/>
        <v>0</v>
      </c>
      <c r="K81" s="17" t="str">
        <f t="shared" si="19"/>
        <v>Urban</v>
      </c>
      <c r="L81" s="17" t="str">
        <f t="shared" si="20"/>
        <v>Josef</v>
      </c>
      <c r="M81">
        <f t="shared" si="21"/>
        <v>1956</v>
      </c>
      <c r="N81" t="str">
        <f t="shared" si="22"/>
        <v>SABZO</v>
      </c>
      <c r="O81" t="str">
        <f t="shared" si="23"/>
        <v>M</v>
      </c>
    </row>
    <row r="82" spans="2:15" ht="31.5" thickBot="1">
      <c r="B82" s="23" t="s">
        <v>113</v>
      </c>
      <c r="C82" s="23" t="s">
        <v>102</v>
      </c>
      <c r="D82" s="23">
        <v>1963</v>
      </c>
      <c r="E82" s="23" t="s">
        <v>40</v>
      </c>
      <c r="F82" s="26" t="s">
        <v>201</v>
      </c>
      <c r="J82" s="17">
        <f t="shared" si="18"/>
        <v>0</v>
      </c>
      <c r="K82" s="17" t="str">
        <f t="shared" si="19"/>
        <v>Vávra</v>
      </c>
      <c r="L82" s="17" t="str">
        <f t="shared" si="20"/>
        <v>Radomír</v>
      </c>
      <c r="M82">
        <f t="shared" si="21"/>
        <v>1963</v>
      </c>
      <c r="N82" t="str">
        <f t="shared" si="22"/>
        <v>Kerteam</v>
      </c>
      <c r="O82" t="str">
        <f t="shared" si="23"/>
        <v>M</v>
      </c>
    </row>
    <row r="83" spans="2:15" ht="47" thickBot="1">
      <c r="B83" s="23" t="s">
        <v>177</v>
      </c>
      <c r="C83" s="23" t="s">
        <v>178</v>
      </c>
      <c r="D83" s="23">
        <v>1961</v>
      </c>
      <c r="E83" s="23" t="s">
        <v>179</v>
      </c>
      <c r="F83" s="26" t="s">
        <v>207</v>
      </c>
      <c r="J83" s="17">
        <f t="shared" si="18"/>
        <v>0</v>
      </c>
      <c r="K83" s="17" t="str">
        <f t="shared" si="19"/>
        <v>Vavrušová</v>
      </c>
      <c r="L83" s="17" t="str">
        <f t="shared" si="20"/>
        <v>Helena</v>
      </c>
      <c r="M83">
        <f t="shared" si="21"/>
        <v>1961</v>
      </c>
      <c r="N83" t="str">
        <f t="shared" si="22"/>
        <v>TJ Liga 100</v>
      </c>
      <c r="O83" t="str">
        <f t="shared" si="23"/>
        <v>Z</v>
      </c>
    </row>
    <row r="84" spans="2:15" ht="31.5" thickBot="1">
      <c r="B84" s="23" t="s">
        <v>128</v>
      </c>
      <c r="C84" s="23" t="s">
        <v>99</v>
      </c>
      <c r="D84" s="23">
        <v>1958</v>
      </c>
      <c r="E84" s="23" t="s">
        <v>129</v>
      </c>
      <c r="F84" s="26" t="s">
        <v>202</v>
      </c>
      <c r="J84" s="17">
        <f t="shared" si="18"/>
        <v>0</v>
      </c>
      <c r="K84" s="17" t="str">
        <f t="shared" si="19"/>
        <v>Vitásek</v>
      </c>
      <c r="L84" s="17" t="str">
        <f t="shared" si="20"/>
        <v>Josef</v>
      </c>
      <c r="M84">
        <f t="shared" si="21"/>
        <v>1958</v>
      </c>
      <c r="N84" t="str">
        <f t="shared" si="22"/>
        <v>Buková</v>
      </c>
      <c r="O84" t="str">
        <f t="shared" si="23"/>
        <v>M</v>
      </c>
    </row>
    <row r="85" spans="2:15" ht="31.5" thickBot="1">
      <c r="B85" s="23" t="s">
        <v>130</v>
      </c>
      <c r="C85" s="23" t="s">
        <v>131</v>
      </c>
      <c r="D85" s="23">
        <v>1960</v>
      </c>
      <c r="E85" s="23" t="s">
        <v>132</v>
      </c>
      <c r="F85" s="26" t="s">
        <v>202</v>
      </c>
      <c r="J85" s="17">
        <f t="shared" si="18"/>
        <v>0</v>
      </c>
      <c r="K85" s="17" t="str">
        <f t="shared" si="19"/>
        <v>Vlček</v>
      </c>
      <c r="L85" s="17" t="str">
        <f t="shared" si="20"/>
        <v>Bohumil</v>
      </c>
      <c r="M85">
        <f t="shared" si="21"/>
        <v>1960</v>
      </c>
      <c r="N85" t="str">
        <f t="shared" si="22"/>
        <v>Praha 13</v>
      </c>
      <c r="O85" t="str">
        <f t="shared" si="23"/>
        <v>M</v>
      </c>
    </row>
    <row r="86" spans="2:15" ht="47" thickBot="1">
      <c r="B86" s="23" t="s">
        <v>145</v>
      </c>
      <c r="C86" s="23" t="s">
        <v>32</v>
      </c>
      <c r="D86" s="23">
        <v>1951</v>
      </c>
      <c r="E86" s="23" t="s">
        <v>122</v>
      </c>
      <c r="F86" s="26" t="s">
        <v>203</v>
      </c>
      <c r="J86" s="17">
        <f t="shared" si="18"/>
        <v>0</v>
      </c>
      <c r="K86" s="17" t="str">
        <f t="shared" si="19"/>
        <v>Werner</v>
      </c>
      <c r="L86" s="17" t="str">
        <f t="shared" si="20"/>
        <v>Petr</v>
      </c>
      <c r="M86">
        <f t="shared" si="21"/>
        <v>1951</v>
      </c>
      <c r="N86" t="str">
        <f t="shared" si="22"/>
        <v>Liga 100 Praha</v>
      </c>
      <c r="O86" t="str">
        <f t="shared" si="23"/>
        <v>M</v>
      </c>
    </row>
    <row r="87" spans="2:15" ht="31.5" thickBot="1">
      <c r="B87" s="23" t="s">
        <v>114</v>
      </c>
      <c r="C87" s="23" t="s">
        <v>51</v>
      </c>
      <c r="D87" s="23">
        <v>1963</v>
      </c>
      <c r="E87" s="23" t="s">
        <v>115</v>
      </c>
      <c r="F87" s="26" t="s">
        <v>201</v>
      </c>
      <c r="J87" s="17">
        <f t="shared" si="18"/>
        <v>0</v>
      </c>
      <c r="K87" s="17" t="str">
        <f t="shared" si="19"/>
        <v>Živný</v>
      </c>
      <c r="L87" s="17" t="str">
        <f t="shared" si="20"/>
        <v>Michal</v>
      </c>
      <c r="M87">
        <f t="shared" si="21"/>
        <v>1963</v>
      </c>
      <c r="N87" t="str">
        <f t="shared" si="22"/>
        <v>Stromovka</v>
      </c>
      <c r="O87" t="str">
        <f t="shared" si="23"/>
        <v>M</v>
      </c>
    </row>
    <row r="88" spans="2:15">
      <c r="J88" s="17"/>
    </row>
    <row r="89" spans="2:15">
      <c r="J89" s="17"/>
    </row>
    <row r="90" spans="2:15">
      <c r="J90" s="17"/>
    </row>
    <row r="91" spans="2:15">
      <c r="J91" s="17"/>
    </row>
    <row r="92" spans="2:15">
      <c r="J92" s="17"/>
    </row>
    <row r="93" spans="2:15">
      <c r="J93" s="17"/>
    </row>
    <row r="94" spans="2:15">
      <c r="J94" s="17"/>
    </row>
    <row r="95" spans="2:15">
      <c r="J95" s="17"/>
    </row>
    <row r="96" spans="2:15">
      <c r="J96" s="17"/>
    </row>
    <row r="97" spans="10:10">
      <c r="J97" s="17"/>
    </row>
    <row r="98" spans="10:10">
      <c r="J98" s="17"/>
    </row>
    <row r="99" spans="10:10">
      <c r="J99" s="17"/>
    </row>
    <row r="100" spans="10:10">
      <c r="J100" s="17"/>
    </row>
    <row r="101" spans="10:10">
      <c r="J101" s="17"/>
    </row>
    <row r="102" spans="10:10">
      <c r="J102" s="17"/>
    </row>
    <row r="103" spans="10:10">
      <c r="J103" s="17"/>
    </row>
    <row r="104" spans="10:10">
      <c r="J104" s="17"/>
    </row>
    <row r="105" spans="10:10">
      <c r="J105" s="17"/>
    </row>
    <row r="106" spans="10:10">
      <c r="J106" s="17"/>
    </row>
    <row r="107" spans="10:10">
      <c r="J107" s="17"/>
    </row>
    <row r="108" spans="10:10">
      <c r="J108" s="17"/>
    </row>
    <row r="109" spans="10:10">
      <c r="J109" s="17"/>
    </row>
    <row r="110" spans="10:10">
      <c r="J110" s="17"/>
    </row>
    <row r="111" spans="10:10">
      <c r="J111" s="17"/>
    </row>
    <row r="112" spans="10:10">
      <c r="J112" s="17"/>
    </row>
    <row r="113" spans="10:10">
      <c r="J113" s="17"/>
    </row>
    <row r="114" spans="10:10">
      <c r="J114" s="17"/>
    </row>
    <row r="115" spans="10:10">
      <c r="J115" s="17"/>
    </row>
    <row r="116" spans="10:10">
      <c r="J116" s="17"/>
    </row>
    <row r="117" spans="10:10">
      <c r="J117" s="17"/>
    </row>
    <row r="118" spans="10:10">
      <c r="J118" s="17"/>
    </row>
    <row r="119" spans="10:10">
      <c r="J119" s="17"/>
    </row>
    <row r="120" spans="10:10">
      <c r="J120" s="17"/>
    </row>
    <row r="121" spans="10:10">
      <c r="J121" s="17"/>
    </row>
    <row r="122" spans="10:10">
      <c r="J122" s="17"/>
    </row>
    <row r="123" spans="10:10">
      <c r="J123" s="17"/>
    </row>
    <row r="124" spans="10:10">
      <c r="J124" s="17"/>
    </row>
    <row r="125" spans="10:10">
      <c r="J125" s="17"/>
    </row>
    <row r="126" spans="10:10">
      <c r="J126" s="17"/>
    </row>
  </sheetData>
  <sortState ref="A3:N68">
    <sortCondition ref="B3"/>
  </sortState>
  <mergeCells count="1">
    <mergeCell ref="A1:H1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5"/>
  <sheetViews>
    <sheetView topLeftCell="A72" workbookViewId="0">
      <selection activeCell="A46" sqref="A46"/>
    </sheetView>
  </sheetViews>
  <sheetFormatPr defaultRowHeight="14.5"/>
  <cols>
    <col min="1" max="5" width="36.1796875" customWidth="1"/>
  </cols>
  <sheetData>
    <row r="1" spans="1:5" ht="16" thickBot="1">
      <c r="A1" s="24" t="s">
        <v>80</v>
      </c>
      <c r="B1" s="24" t="s">
        <v>81</v>
      </c>
      <c r="C1" s="24">
        <v>1964</v>
      </c>
      <c r="D1" s="24" t="s">
        <v>82</v>
      </c>
      <c r="E1" s="25" t="s">
        <v>201</v>
      </c>
    </row>
    <row r="2" spans="1:5" ht="16" thickBot="1">
      <c r="A2" s="23" t="s">
        <v>161</v>
      </c>
      <c r="B2" s="23" t="s">
        <v>162</v>
      </c>
      <c r="C2" s="23">
        <v>1974</v>
      </c>
      <c r="D2" s="23" t="s">
        <v>163</v>
      </c>
      <c r="E2" s="26" t="s">
        <v>206</v>
      </c>
    </row>
    <row r="3" spans="1:5" ht="16" thickBot="1">
      <c r="A3" s="23" t="s">
        <v>83</v>
      </c>
      <c r="B3" s="23" t="s">
        <v>84</v>
      </c>
      <c r="C3" s="23">
        <v>1970</v>
      </c>
      <c r="D3" s="23" t="s">
        <v>85</v>
      </c>
      <c r="E3" s="26" t="s">
        <v>201</v>
      </c>
    </row>
    <row r="4" spans="1:5" ht="16" thickBot="1">
      <c r="A4" s="23" t="s">
        <v>83</v>
      </c>
      <c r="B4" s="23" t="s">
        <v>32</v>
      </c>
      <c r="C4" s="23">
        <v>1946</v>
      </c>
      <c r="D4" s="23" t="s">
        <v>85</v>
      </c>
      <c r="E4" s="26" t="s">
        <v>203</v>
      </c>
    </row>
    <row r="5" spans="1:5" ht="16" thickBot="1">
      <c r="A5" s="23" t="s">
        <v>53</v>
      </c>
      <c r="B5" s="23" t="s">
        <v>54</v>
      </c>
      <c r="C5" s="23">
        <v>1981</v>
      </c>
      <c r="D5" s="23" t="s">
        <v>36</v>
      </c>
      <c r="E5" s="26" t="s">
        <v>200</v>
      </c>
    </row>
    <row r="6" spans="1:5" ht="16" thickBot="1">
      <c r="A6" s="23" t="s">
        <v>86</v>
      </c>
      <c r="B6" s="23" t="s">
        <v>13</v>
      </c>
      <c r="C6" s="23">
        <v>1964</v>
      </c>
      <c r="D6" s="23" t="s">
        <v>87</v>
      </c>
      <c r="E6" s="26" t="s">
        <v>201</v>
      </c>
    </row>
    <row r="7" spans="1:5" ht="16" thickBot="1">
      <c r="A7" s="23" t="s">
        <v>167</v>
      </c>
      <c r="B7" s="23" t="s">
        <v>229</v>
      </c>
      <c r="C7" s="23">
        <v>1995</v>
      </c>
      <c r="D7" s="23" t="s">
        <v>68</v>
      </c>
      <c r="E7" s="26" t="s">
        <v>204</v>
      </c>
    </row>
    <row r="8" spans="1:5" ht="16" thickBot="1">
      <c r="A8" s="23" t="s">
        <v>167</v>
      </c>
      <c r="B8" s="23" t="s">
        <v>153</v>
      </c>
      <c r="C8" s="23">
        <v>1960</v>
      </c>
      <c r="D8" s="23" t="s">
        <v>168</v>
      </c>
      <c r="E8" s="26" t="s">
        <v>207</v>
      </c>
    </row>
    <row r="9" spans="1:5" ht="16" thickBot="1">
      <c r="A9" s="23" t="s">
        <v>116</v>
      </c>
      <c r="B9" s="23" t="s">
        <v>117</v>
      </c>
      <c r="C9" s="23">
        <v>1957</v>
      </c>
      <c r="D9" s="23" t="s">
        <v>85</v>
      </c>
      <c r="E9" s="26" t="s">
        <v>202</v>
      </c>
    </row>
    <row r="10" spans="1:5" ht="16" thickBot="1">
      <c r="A10" s="23" t="s">
        <v>88</v>
      </c>
      <c r="B10" s="23" t="s">
        <v>89</v>
      </c>
      <c r="C10" s="23">
        <v>1971</v>
      </c>
      <c r="D10" s="23" t="s">
        <v>90</v>
      </c>
      <c r="E10" s="26" t="s">
        <v>201</v>
      </c>
    </row>
    <row r="11" spans="1:5" ht="16" thickBot="1">
      <c r="A11" s="23" t="s">
        <v>91</v>
      </c>
      <c r="B11" s="23" t="s">
        <v>84</v>
      </c>
      <c r="C11" s="23">
        <v>1972</v>
      </c>
      <c r="D11" s="23" t="s">
        <v>92</v>
      </c>
      <c r="E11" s="26" t="s">
        <v>201</v>
      </c>
    </row>
    <row r="12" spans="1:5" ht="16" thickBot="1">
      <c r="A12" s="23" t="s">
        <v>31</v>
      </c>
      <c r="B12" s="23" t="s">
        <v>32</v>
      </c>
      <c r="C12" s="23">
        <v>1985</v>
      </c>
      <c r="D12" s="23" t="s">
        <v>33</v>
      </c>
      <c r="E12" s="26" t="s">
        <v>199</v>
      </c>
    </row>
    <row r="13" spans="1:5" ht="16" thickBot="1">
      <c r="A13" s="23" t="s">
        <v>34</v>
      </c>
      <c r="B13" s="23" t="s">
        <v>35</v>
      </c>
      <c r="C13" s="23">
        <v>1986</v>
      </c>
      <c r="D13" s="23" t="s">
        <v>36</v>
      </c>
      <c r="E13" s="26" t="s">
        <v>199</v>
      </c>
    </row>
    <row r="14" spans="1:5" ht="16" thickBot="1">
      <c r="A14" s="23" t="s">
        <v>118</v>
      </c>
      <c r="B14" s="23" t="s">
        <v>13</v>
      </c>
      <c r="C14" s="23">
        <v>1962</v>
      </c>
      <c r="D14" s="23" t="s">
        <v>119</v>
      </c>
      <c r="E14" s="26" t="s">
        <v>202</v>
      </c>
    </row>
    <row r="15" spans="1:5" ht="16" thickBot="1">
      <c r="A15" s="23" t="s">
        <v>169</v>
      </c>
      <c r="B15" s="23" t="s">
        <v>150</v>
      </c>
      <c r="C15" s="23">
        <v>1962</v>
      </c>
      <c r="D15" s="23" t="s">
        <v>126</v>
      </c>
      <c r="E15" s="26" t="s">
        <v>207</v>
      </c>
    </row>
    <row r="16" spans="1:5" ht="16" thickBot="1">
      <c r="A16" s="23" t="s">
        <v>120</v>
      </c>
      <c r="B16" s="23" t="s">
        <v>121</v>
      </c>
      <c r="C16" s="23">
        <v>1954</v>
      </c>
      <c r="D16" s="23"/>
      <c r="E16" s="26" t="s">
        <v>202</v>
      </c>
    </row>
    <row r="17" spans="1:5" ht="16" thickBot="1">
      <c r="A17" s="23" t="s">
        <v>230</v>
      </c>
      <c r="B17" s="23" t="s">
        <v>231</v>
      </c>
      <c r="C17" s="23">
        <v>1973</v>
      </c>
      <c r="D17" s="23" t="s">
        <v>222</v>
      </c>
      <c r="E17" s="26" t="s">
        <v>206</v>
      </c>
    </row>
    <row r="18" spans="1:5" ht="16" thickBot="1">
      <c r="A18" s="23" t="s">
        <v>133</v>
      </c>
      <c r="B18" s="23" t="s">
        <v>29</v>
      </c>
      <c r="C18" s="23">
        <v>1951</v>
      </c>
      <c r="D18" s="23" t="s">
        <v>134</v>
      </c>
      <c r="E18" s="26" t="s">
        <v>203</v>
      </c>
    </row>
    <row r="19" spans="1:5" ht="16" thickBot="1">
      <c r="A19" s="23" t="s">
        <v>37</v>
      </c>
      <c r="B19" s="23" t="s">
        <v>26</v>
      </c>
      <c r="C19" s="23">
        <v>1991</v>
      </c>
      <c r="D19" s="23" t="s">
        <v>38</v>
      </c>
      <c r="E19" s="26" t="s">
        <v>199</v>
      </c>
    </row>
    <row r="20" spans="1:5" ht="16" thickBot="1">
      <c r="A20" s="23" t="s">
        <v>93</v>
      </c>
      <c r="B20" s="23" t="s">
        <v>48</v>
      </c>
      <c r="C20" s="23">
        <v>1964</v>
      </c>
      <c r="D20" s="23" t="s">
        <v>94</v>
      </c>
      <c r="E20" s="26" t="s">
        <v>201</v>
      </c>
    </row>
    <row r="21" spans="1:5" ht="16" thickBot="1">
      <c r="A21" s="23" t="s">
        <v>93</v>
      </c>
      <c r="B21" s="23" t="s">
        <v>29</v>
      </c>
      <c r="C21" s="23">
        <v>1962</v>
      </c>
      <c r="D21" s="23" t="s">
        <v>122</v>
      </c>
      <c r="E21" s="26" t="s">
        <v>202</v>
      </c>
    </row>
    <row r="22" spans="1:5" ht="16" thickBot="1">
      <c r="A22" s="23" t="s">
        <v>170</v>
      </c>
      <c r="B22" s="23" t="s">
        <v>171</v>
      </c>
      <c r="C22" s="23">
        <v>1965</v>
      </c>
      <c r="D22" s="23" t="s">
        <v>172</v>
      </c>
      <c r="E22" s="26" t="s">
        <v>207</v>
      </c>
    </row>
    <row r="23" spans="1:5" ht="16" thickBot="1">
      <c r="A23" s="23" t="s">
        <v>232</v>
      </c>
      <c r="B23" s="23" t="s">
        <v>84</v>
      </c>
      <c r="C23" s="23">
        <v>1978</v>
      </c>
      <c r="D23" s="23" t="s">
        <v>223</v>
      </c>
      <c r="E23" s="26" t="s">
        <v>200</v>
      </c>
    </row>
    <row r="24" spans="1:5" ht="16" thickBot="1">
      <c r="A24" s="23" t="s">
        <v>55</v>
      </c>
      <c r="B24" s="23" t="s">
        <v>54</v>
      </c>
      <c r="C24" s="23">
        <v>1980</v>
      </c>
      <c r="D24" s="23" t="s">
        <v>36</v>
      </c>
      <c r="E24" s="26" t="s">
        <v>200</v>
      </c>
    </row>
    <row r="25" spans="1:5" ht="16" thickBot="1">
      <c r="A25" s="23" t="s">
        <v>56</v>
      </c>
      <c r="B25" s="23" t="s">
        <v>57</v>
      </c>
      <c r="C25" s="23">
        <v>1979</v>
      </c>
      <c r="D25" s="23" t="s">
        <v>58</v>
      </c>
      <c r="E25" s="26" t="s">
        <v>200</v>
      </c>
    </row>
    <row r="26" spans="1:5" ht="16" thickBot="1">
      <c r="A26" s="23" t="s">
        <v>59</v>
      </c>
      <c r="B26" s="23" t="s">
        <v>60</v>
      </c>
      <c r="C26" s="23">
        <v>1980</v>
      </c>
      <c r="D26" s="23" t="s">
        <v>61</v>
      </c>
      <c r="E26" s="26" t="s">
        <v>200</v>
      </c>
    </row>
    <row r="27" spans="1:5" ht="16" thickBot="1">
      <c r="A27" s="23" t="s">
        <v>23</v>
      </c>
      <c r="B27" s="23" t="s">
        <v>24</v>
      </c>
      <c r="C27" s="23">
        <v>2012</v>
      </c>
      <c r="D27" s="23" t="s">
        <v>21</v>
      </c>
      <c r="E27" s="26" t="s">
        <v>198</v>
      </c>
    </row>
    <row r="28" spans="1:5" ht="16" thickBot="1">
      <c r="A28" s="23" t="s">
        <v>19</v>
      </c>
      <c r="B28" s="23" t="s">
        <v>20</v>
      </c>
      <c r="C28" s="23">
        <v>2014</v>
      </c>
      <c r="D28" s="23" t="s">
        <v>21</v>
      </c>
      <c r="E28" s="26" t="s">
        <v>197</v>
      </c>
    </row>
    <row r="29" spans="1:5" ht="16" thickBot="1">
      <c r="A29" s="23" t="s">
        <v>19</v>
      </c>
      <c r="B29" s="23" t="s">
        <v>154</v>
      </c>
      <c r="C29" s="23">
        <v>1981</v>
      </c>
      <c r="D29" s="23" t="s">
        <v>21</v>
      </c>
      <c r="E29" s="26" t="s">
        <v>205</v>
      </c>
    </row>
    <row r="30" spans="1:5" ht="16" thickBot="1">
      <c r="A30" s="23" t="s">
        <v>146</v>
      </c>
      <c r="B30" s="23" t="s">
        <v>147</v>
      </c>
      <c r="C30" s="23">
        <v>1995</v>
      </c>
      <c r="D30" s="23" t="s">
        <v>148</v>
      </c>
      <c r="E30" s="26" t="s">
        <v>204</v>
      </c>
    </row>
    <row r="31" spans="1:5" ht="16" thickBot="1">
      <c r="A31" s="23" t="s">
        <v>62</v>
      </c>
      <c r="B31" s="23" t="s">
        <v>57</v>
      </c>
      <c r="C31" s="23">
        <v>1982</v>
      </c>
      <c r="D31" s="23" t="s">
        <v>63</v>
      </c>
      <c r="E31" s="26" t="s">
        <v>200</v>
      </c>
    </row>
    <row r="32" spans="1:5" ht="16" thickBot="1">
      <c r="A32" s="23" t="s">
        <v>64</v>
      </c>
      <c r="B32" s="23" t="s">
        <v>65</v>
      </c>
      <c r="C32" s="23">
        <v>1977</v>
      </c>
      <c r="D32" s="23" t="s">
        <v>66</v>
      </c>
      <c r="E32" s="26" t="s">
        <v>200</v>
      </c>
    </row>
    <row r="33" spans="1:5" ht="16" thickBot="1">
      <c r="A33" s="23" t="s">
        <v>155</v>
      </c>
      <c r="B33" s="23" t="s">
        <v>156</v>
      </c>
      <c r="C33" s="23">
        <v>1982</v>
      </c>
      <c r="D33" s="23" t="s">
        <v>157</v>
      </c>
      <c r="E33" s="26" t="s">
        <v>205</v>
      </c>
    </row>
    <row r="34" spans="1:5" ht="16" thickBot="1">
      <c r="A34" s="23" t="s">
        <v>95</v>
      </c>
      <c r="B34" s="23" t="s">
        <v>96</v>
      </c>
      <c r="C34" s="23">
        <v>1971</v>
      </c>
      <c r="D34" s="23" t="s">
        <v>97</v>
      </c>
      <c r="E34" s="26" t="s">
        <v>201</v>
      </c>
    </row>
    <row r="35" spans="1:5" ht="16" thickBot="1">
      <c r="A35" s="23" t="s">
        <v>233</v>
      </c>
      <c r="B35" s="23" t="s">
        <v>153</v>
      </c>
      <c r="C35" s="23">
        <v>1985</v>
      </c>
      <c r="D35" s="23" t="s">
        <v>224</v>
      </c>
      <c r="E35" s="26" t="s">
        <v>205</v>
      </c>
    </row>
    <row r="36" spans="1:5" ht="16" thickBot="1">
      <c r="A36" s="23" t="s">
        <v>25</v>
      </c>
      <c r="B36" s="23" t="s">
        <v>26</v>
      </c>
      <c r="C36" s="23">
        <v>2011</v>
      </c>
      <c r="D36" s="23" t="s">
        <v>27</v>
      </c>
      <c r="E36" s="26" t="s">
        <v>198</v>
      </c>
    </row>
    <row r="37" spans="1:5" ht="16" thickBot="1">
      <c r="A37" s="23" t="s">
        <v>25</v>
      </c>
      <c r="B37" s="23" t="s">
        <v>60</v>
      </c>
      <c r="C37" s="23">
        <v>1979</v>
      </c>
      <c r="D37" s="23"/>
      <c r="E37" s="26" t="s">
        <v>200</v>
      </c>
    </row>
    <row r="38" spans="1:5" ht="16" thickBot="1">
      <c r="A38" s="23" t="s">
        <v>234</v>
      </c>
      <c r="B38" s="23" t="s">
        <v>235</v>
      </c>
      <c r="C38" s="23">
        <v>1971</v>
      </c>
      <c r="D38" s="23" t="s">
        <v>82</v>
      </c>
      <c r="E38" s="26" t="s">
        <v>201</v>
      </c>
    </row>
    <row r="39" spans="1:5" ht="16" thickBot="1">
      <c r="A39" s="23" t="s">
        <v>236</v>
      </c>
      <c r="B39" s="23" t="s">
        <v>84</v>
      </c>
      <c r="C39" s="23">
        <v>1974</v>
      </c>
      <c r="D39" s="23" t="s">
        <v>225</v>
      </c>
      <c r="E39" s="26" t="s">
        <v>200</v>
      </c>
    </row>
    <row r="40" spans="1:5" ht="16" thickBot="1">
      <c r="A40" s="23" t="s">
        <v>149</v>
      </c>
      <c r="B40" s="23" t="s">
        <v>150</v>
      </c>
      <c r="C40" s="23">
        <v>1988</v>
      </c>
      <c r="D40" s="23" t="s">
        <v>151</v>
      </c>
      <c r="E40" s="26" t="s">
        <v>204</v>
      </c>
    </row>
    <row r="41" spans="1:5" ht="16" thickBot="1">
      <c r="A41" s="23" t="s">
        <v>98</v>
      </c>
      <c r="B41" s="23" t="s">
        <v>99</v>
      </c>
      <c r="C41" s="23">
        <v>1969</v>
      </c>
      <c r="D41" s="23" t="s">
        <v>100</v>
      </c>
      <c r="E41" s="26" t="s">
        <v>201</v>
      </c>
    </row>
    <row r="42" spans="1:5" ht="16" thickBot="1">
      <c r="A42" s="23" t="s">
        <v>173</v>
      </c>
      <c r="B42" s="23" t="s">
        <v>174</v>
      </c>
      <c r="C42" s="23">
        <v>1960</v>
      </c>
      <c r="D42" s="23" t="s">
        <v>82</v>
      </c>
      <c r="E42" s="26" t="s">
        <v>207</v>
      </c>
    </row>
    <row r="43" spans="1:5" ht="16" thickBot="1">
      <c r="A43" s="23" t="s">
        <v>173</v>
      </c>
      <c r="B43" s="23" t="s">
        <v>174</v>
      </c>
      <c r="C43" s="23">
        <v>1960</v>
      </c>
      <c r="D43" s="23" t="s">
        <v>82</v>
      </c>
      <c r="E43" s="26" t="s">
        <v>207</v>
      </c>
    </row>
    <row r="44" spans="1:5" ht="16" thickBot="1">
      <c r="A44" s="23" t="s">
        <v>67</v>
      </c>
      <c r="B44" s="23" t="s">
        <v>51</v>
      </c>
      <c r="C44" s="23">
        <v>1975</v>
      </c>
      <c r="D44" s="23" t="s">
        <v>68</v>
      </c>
      <c r="E44" s="26" t="s">
        <v>200</v>
      </c>
    </row>
    <row r="45" spans="1:5" ht="16" thickBot="1">
      <c r="A45" s="23" t="s">
        <v>123</v>
      </c>
      <c r="B45" s="23" t="s">
        <v>124</v>
      </c>
      <c r="C45" s="23">
        <v>1957</v>
      </c>
      <c r="D45" s="23" t="s">
        <v>125</v>
      </c>
      <c r="E45" s="26" t="s">
        <v>202</v>
      </c>
    </row>
    <row r="46" spans="1:5" ht="16" thickBot="1">
      <c r="A46" s="23" t="s">
        <v>101</v>
      </c>
      <c r="B46" s="23" t="s">
        <v>237</v>
      </c>
      <c r="C46" s="23">
        <v>1982</v>
      </c>
      <c r="D46" s="23" t="s">
        <v>226</v>
      </c>
      <c r="E46" s="26" t="s">
        <v>200</v>
      </c>
    </row>
    <row r="47" spans="1:5" ht="16" thickBot="1">
      <c r="A47" s="23" t="s">
        <v>101</v>
      </c>
      <c r="B47" s="23" t="s">
        <v>102</v>
      </c>
      <c r="C47" s="23">
        <v>1970</v>
      </c>
      <c r="D47" s="23" t="s">
        <v>103</v>
      </c>
      <c r="E47" s="26" t="s">
        <v>201</v>
      </c>
    </row>
    <row r="48" spans="1:5" ht="16" thickBot="1">
      <c r="A48" s="23" t="s">
        <v>101</v>
      </c>
      <c r="B48" s="23" t="s">
        <v>48</v>
      </c>
      <c r="C48" s="23">
        <v>1953</v>
      </c>
      <c r="D48" s="23" t="s">
        <v>126</v>
      </c>
      <c r="E48" s="26" t="s">
        <v>202</v>
      </c>
    </row>
    <row r="49" spans="1:5" ht="16" thickBot="1">
      <c r="A49" s="23" t="s">
        <v>135</v>
      </c>
      <c r="B49" s="23" t="s">
        <v>136</v>
      </c>
      <c r="C49" s="23">
        <v>1947</v>
      </c>
      <c r="D49" s="23" t="s">
        <v>85</v>
      </c>
      <c r="E49" s="26" t="s">
        <v>203</v>
      </c>
    </row>
    <row r="50" spans="1:5" ht="16" thickBot="1">
      <c r="A50" s="23" t="s">
        <v>69</v>
      </c>
      <c r="B50" s="23" t="s">
        <v>13</v>
      </c>
      <c r="C50" s="23">
        <v>1975</v>
      </c>
      <c r="D50" s="23" t="s">
        <v>70</v>
      </c>
      <c r="E50" s="26" t="s">
        <v>200</v>
      </c>
    </row>
    <row r="51" spans="1:5" ht="16" thickBot="1">
      <c r="A51" s="23" t="s">
        <v>137</v>
      </c>
      <c r="B51" s="23" t="s">
        <v>138</v>
      </c>
      <c r="C51" s="23">
        <v>1950</v>
      </c>
      <c r="D51" s="23" t="s">
        <v>126</v>
      </c>
      <c r="E51" s="26" t="s">
        <v>203</v>
      </c>
    </row>
    <row r="52" spans="1:5" ht="16" thickBot="1">
      <c r="A52" s="23" t="s">
        <v>71</v>
      </c>
      <c r="B52" s="23" t="s">
        <v>72</v>
      </c>
      <c r="C52" s="23">
        <v>1980</v>
      </c>
      <c r="D52" s="23" t="s">
        <v>73</v>
      </c>
      <c r="E52" s="26" t="s">
        <v>200</v>
      </c>
    </row>
    <row r="53" spans="1:5" ht="16" thickBot="1">
      <c r="A53" s="23" t="s">
        <v>39</v>
      </c>
      <c r="B53" s="23" t="s">
        <v>32</v>
      </c>
      <c r="C53" s="23">
        <v>1983</v>
      </c>
      <c r="D53" s="23" t="s">
        <v>40</v>
      </c>
      <c r="E53" s="26" t="s">
        <v>199</v>
      </c>
    </row>
    <row r="54" spans="1:5" ht="16" thickBot="1">
      <c r="A54" s="23" t="s">
        <v>152</v>
      </c>
      <c r="B54" s="23" t="s">
        <v>153</v>
      </c>
      <c r="C54" s="23">
        <v>1991</v>
      </c>
      <c r="D54" s="23" t="s">
        <v>73</v>
      </c>
      <c r="E54" s="26" t="s">
        <v>204</v>
      </c>
    </row>
    <row r="55" spans="1:5" ht="16" thickBot="1">
      <c r="A55" s="23" t="s">
        <v>74</v>
      </c>
      <c r="B55" s="23" t="s">
        <v>13</v>
      </c>
      <c r="C55" s="23">
        <v>1975</v>
      </c>
      <c r="D55" s="23" t="s">
        <v>75</v>
      </c>
      <c r="E55" s="26" t="s">
        <v>200</v>
      </c>
    </row>
    <row r="56" spans="1:5" ht="16" thickBot="1">
      <c r="A56" s="23" t="s">
        <v>41</v>
      </c>
      <c r="B56" s="23" t="s">
        <v>42</v>
      </c>
      <c r="C56" s="23">
        <v>1986</v>
      </c>
      <c r="D56" s="23" t="s">
        <v>43</v>
      </c>
      <c r="E56" s="26" t="s">
        <v>199</v>
      </c>
    </row>
    <row r="57" spans="1:5" ht="16" thickBot="1">
      <c r="A57" s="23" t="s">
        <v>104</v>
      </c>
      <c r="B57" s="23" t="s">
        <v>105</v>
      </c>
      <c r="C57" s="23">
        <v>1967</v>
      </c>
      <c r="D57" s="23" t="s">
        <v>106</v>
      </c>
      <c r="E57" s="26" t="s">
        <v>201</v>
      </c>
    </row>
    <row r="58" spans="1:5" ht="16" thickBot="1">
      <c r="A58" s="23" t="s">
        <v>180</v>
      </c>
      <c r="B58" s="23" t="s">
        <v>181</v>
      </c>
      <c r="C58" s="23">
        <v>1955</v>
      </c>
      <c r="D58" s="23" t="s">
        <v>182</v>
      </c>
      <c r="E58" s="26" t="s">
        <v>208</v>
      </c>
    </row>
    <row r="59" spans="1:5" ht="16" thickBot="1">
      <c r="A59" s="23" t="s">
        <v>183</v>
      </c>
      <c r="B59" s="23" t="s">
        <v>184</v>
      </c>
      <c r="C59" s="23">
        <v>1957</v>
      </c>
      <c r="D59" s="23" t="s">
        <v>185</v>
      </c>
      <c r="E59" s="26" t="s">
        <v>208</v>
      </c>
    </row>
    <row r="60" spans="1:5" ht="16" thickBot="1">
      <c r="A60" s="23" t="s">
        <v>139</v>
      </c>
      <c r="B60" s="23" t="s">
        <v>140</v>
      </c>
      <c r="C60" s="23">
        <v>1951</v>
      </c>
      <c r="D60" s="23" t="s">
        <v>141</v>
      </c>
      <c r="E60" s="26" t="s">
        <v>203</v>
      </c>
    </row>
    <row r="61" spans="1:5" ht="16" thickBot="1">
      <c r="A61" s="23" t="s">
        <v>175</v>
      </c>
      <c r="B61" s="23" t="s">
        <v>176</v>
      </c>
      <c r="C61" s="23">
        <v>1959</v>
      </c>
      <c r="D61" s="23" t="s">
        <v>141</v>
      </c>
      <c r="E61" s="26" t="s">
        <v>207</v>
      </c>
    </row>
    <row r="62" spans="1:5" ht="16" thickBot="1">
      <c r="A62" s="23" t="s">
        <v>107</v>
      </c>
      <c r="B62" s="23" t="s">
        <v>84</v>
      </c>
      <c r="C62" s="23">
        <v>1966</v>
      </c>
      <c r="D62" s="23" t="s">
        <v>108</v>
      </c>
      <c r="E62" s="26" t="s">
        <v>201</v>
      </c>
    </row>
    <row r="63" spans="1:5" ht="16" thickBot="1">
      <c r="A63" s="23" t="s">
        <v>28</v>
      </c>
      <c r="B63" s="23" t="s">
        <v>29</v>
      </c>
      <c r="C63" s="23">
        <v>2003</v>
      </c>
      <c r="D63" s="23" t="s">
        <v>30</v>
      </c>
      <c r="E63" s="26" t="s">
        <v>198</v>
      </c>
    </row>
    <row r="64" spans="1:5" ht="16" thickBot="1">
      <c r="A64" s="23" t="s">
        <v>28</v>
      </c>
      <c r="B64" s="23" t="s">
        <v>29</v>
      </c>
      <c r="C64" s="23">
        <v>1968</v>
      </c>
      <c r="D64" s="23" t="s">
        <v>109</v>
      </c>
      <c r="E64" s="26" t="s">
        <v>201</v>
      </c>
    </row>
    <row r="65" spans="1:5" ht="16" thickBot="1">
      <c r="A65" s="23" t="s">
        <v>164</v>
      </c>
      <c r="B65" s="23" t="s">
        <v>156</v>
      </c>
      <c r="C65" s="23">
        <v>1970</v>
      </c>
      <c r="D65" s="23" t="s">
        <v>109</v>
      </c>
      <c r="E65" s="26" t="s">
        <v>206</v>
      </c>
    </row>
    <row r="66" spans="1:5" ht="16" thickBot="1">
      <c r="A66" s="23" t="s">
        <v>110</v>
      </c>
      <c r="B66" s="23" t="s">
        <v>111</v>
      </c>
      <c r="C66" s="23">
        <v>1969</v>
      </c>
      <c r="D66" s="23" t="s">
        <v>112</v>
      </c>
      <c r="E66" s="26" t="s">
        <v>201</v>
      </c>
    </row>
    <row r="67" spans="1:5" ht="16" thickBot="1">
      <c r="A67" s="23" t="s">
        <v>238</v>
      </c>
      <c r="B67" s="23" t="s">
        <v>117</v>
      </c>
      <c r="C67" s="23">
        <v>1963</v>
      </c>
      <c r="D67" s="23"/>
      <c r="E67" s="26" t="s">
        <v>201</v>
      </c>
    </row>
    <row r="68" spans="1:5" ht="16" thickBot="1">
      <c r="A68" s="23" t="s">
        <v>239</v>
      </c>
      <c r="B68" s="23" t="s">
        <v>140</v>
      </c>
      <c r="C68" s="23">
        <v>1960</v>
      </c>
      <c r="D68" s="23" t="s">
        <v>227</v>
      </c>
      <c r="E68" s="26" t="s">
        <v>202</v>
      </c>
    </row>
    <row r="69" spans="1:5" ht="16" thickBot="1">
      <c r="A69" s="23" t="s">
        <v>240</v>
      </c>
      <c r="B69" s="23" t="s">
        <v>57</v>
      </c>
      <c r="C69" s="23">
        <v>1983</v>
      </c>
      <c r="D69" s="23" t="s">
        <v>228</v>
      </c>
      <c r="E69" s="26" t="s">
        <v>199</v>
      </c>
    </row>
    <row r="70" spans="1:5" ht="16" thickBot="1">
      <c r="A70" s="23" t="s">
        <v>44</v>
      </c>
      <c r="B70" s="23" t="s">
        <v>45</v>
      </c>
      <c r="C70" s="23">
        <v>1984</v>
      </c>
      <c r="D70" s="23" t="s">
        <v>46</v>
      </c>
      <c r="E70" s="26" t="s">
        <v>199</v>
      </c>
    </row>
    <row r="71" spans="1:5" ht="16" thickBot="1">
      <c r="A71" s="23" t="s">
        <v>47</v>
      </c>
      <c r="B71" s="23" t="s">
        <v>48</v>
      </c>
      <c r="C71" s="23">
        <v>1985</v>
      </c>
      <c r="D71" s="23" t="s">
        <v>49</v>
      </c>
      <c r="E71" s="26" t="s">
        <v>199</v>
      </c>
    </row>
    <row r="72" spans="1:5" ht="16" thickBot="1">
      <c r="A72" s="23" t="s">
        <v>142</v>
      </c>
      <c r="B72" s="23" t="s">
        <v>143</v>
      </c>
      <c r="C72" s="23">
        <v>1944</v>
      </c>
      <c r="D72" s="23" t="s">
        <v>144</v>
      </c>
      <c r="E72" s="26" t="s">
        <v>203</v>
      </c>
    </row>
    <row r="73" spans="1:5" ht="16" thickBot="1">
      <c r="A73" s="23" t="s">
        <v>76</v>
      </c>
      <c r="B73" s="23" t="s">
        <v>54</v>
      </c>
      <c r="C73" s="23">
        <v>1977</v>
      </c>
      <c r="D73" s="23" t="s">
        <v>77</v>
      </c>
      <c r="E73" s="26" t="s">
        <v>200</v>
      </c>
    </row>
    <row r="74" spans="1:5" ht="16" thickBot="1">
      <c r="A74" s="23" t="s">
        <v>50</v>
      </c>
      <c r="B74" s="23" t="s">
        <v>51</v>
      </c>
      <c r="C74" s="23">
        <v>1984</v>
      </c>
      <c r="D74" s="23" t="s">
        <v>52</v>
      </c>
      <c r="E74" s="26" t="s">
        <v>199</v>
      </c>
    </row>
    <row r="75" spans="1:5" ht="16" thickBot="1">
      <c r="A75" s="23" t="s">
        <v>241</v>
      </c>
      <c r="B75" s="23" t="s">
        <v>57</v>
      </c>
      <c r="C75" s="23">
        <v>1958</v>
      </c>
      <c r="D75" s="23" t="s">
        <v>168</v>
      </c>
      <c r="E75" s="26" t="s">
        <v>202</v>
      </c>
    </row>
    <row r="76" spans="1:5" ht="16" thickBot="1">
      <c r="A76" s="23" t="s">
        <v>158</v>
      </c>
      <c r="B76" s="23" t="s">
        <v>159</v>
      </c>
      <c r="C76" s="23">
        <v>1987</v>
      </c>
      <c r="D76" s="23" t="s">
        <v>160</v>
      </c>
      <c r="E76" s="26" t="s">
        <v>205</v>
      </c>
    </row>
    <row r="77" spans="1:5" ht="16" thickBot="1">
      <c r="A77" s="23" t="s">
        <v>165</v>
      </c>
      <c r="B77" s="23" t="s">
        <v>166</v>
      </c>
      <c r="C77" s="23">
        <v>1973</v>
      </c>
      <c r="D77" s="23" t="s">
        <v>126</v>
      </c>
      <c r="E77" s="26" t="s">
        <v>206</v>
      </c>
    </row>
    <row r="78" spans="1:5" ht="16" thickBot="1">
      <c r="A78" s="23" t="s">
        <v>78</v>
      </c>
      <c r="B78" s="23" t="s">
        <v>60</v>
      </c>
      <c r="C78" s="23">
        <v>1980</v>
      </c>
      <c r="D78" s="23" t="s">
        <v>79</v>
      </c>
      <c r="E78" s="26" t="s">
        <v>200</v>
      </c>
    </row>
    <row r="79" spans="1:5" ht="16" thickBot="1">
      <c r="A79" s="23" t="s">
        <v>127</v>
      </c>
      <c r="B79" s="23" t="s">
        <v>99</v>
      </c>
      <c r="C79" s="23">
        <v>1956</v>
      </c>
      <c r="D79" s="23" t="s">
        <v>126</v>
      </c>
      <c r="E79" s="26" t="s">
        <v>202</v>
      </c>
    </row>
    <row r="80" spans="1:5" ht="16" thickBot="1">
      <c r="A80" s="23" t="s">
        <v>113</v>
      </c>
      <c r="B80" s="23" t="s">
        <v>102</v>
      </c>
      <c r="C80" s="23">
        <v>1963</v>
      </c>
      <c r="D80" s="23" t="s">
        <v>40</v>
      </c>
      <c r="E80" s="26" t="s">
        <v>201</v>
      </c>
    </row>
    <row r="81" spans="1:5" ht="16" thickBot="1">
      <c r="A81" s="23" t="s">
        <v>177</v>
      </c>
      <c r="B81" s="23" t="s">
        <v>178</v>
      </c>
      <c r="C81" s="23">
        <v>1961</v>
      </c>
      <c r="D81" s="23" t="s">
        <v>179</v>
      </c>
      <c r="E81" s="26" t="s">
        <v>207</v>
      </c>
    </row>
    <row r="82" spans="1:5" ht="16" thickBot="1">
      <c r="A82" s="23" t="s">
        <v>128</v>
      </c>
      <c r="B82" s="23" t="s">
        <v>99</v>
      </c>
      <c r="C82" s="23">
        <v>1958</v>
      </c>
      <c r="D82" s="23" t="s">
        <v>129</v>
      </c>
      <c r="E82" s="26" t="s">
        <v>202</v>
      </c>
    </row>
    <row r="83" spans="1:5" ht="16" thickBot="1">
      <c r="A83" s="23" t="s">
        <v>130</v>
      </c>
      <c r="B83" s="23" t="s">
        <v>131</v>
      </c>
      <c r="C83" s="23">
        <v>1960</v>
      </c>
      <c r="D83" s="23" t="s">
        <v>132</v>
      </c>
      <c r="E83" s="26" t="s">
        <v>202</v>
      </c>
    </row>
    <row r="84" spans="1:5" ht="16" thickBot="1">
      <c r="A84" s="23" t="s">
        <v>145</v>
      </c>
      <c r="B84" s="23" t="s">
        <v>32</v>
      </c>
      <c r="C84" s="23">
        <v>1951</v>
      </c>
      <c r="D84" s="23" t="s">
        <v>122</v>
      </c>
      <c r="E84" s="26" t="s">
        <v>203</v>
      </c>
    </row>
    <row r="85" spans="1:5" ht="16" thickBot="1">
      <c r="A85" s="23" t="s">
        <v>114</v>
      </c>
      <c r="B85" s="23" t="s">
        <v>51</v>
      </c>
      <c r="C85" s="23">
        <v>1963</v>
      </c>
      <c r="D85" s="23" t="s">
        <v>115</v>
      </c>
      <c r="E85" s="26" t="s">
        <v>201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E115"/>
  <sheetViews>
    <sheetView workbookViewId="0">
      <pane ySplit="1" topLeftCell="A2" activePane="bottomLeft" state="frozen"/>
      <selection activeCell="B41" sqref="B41"/>
      <selection pane="bottomLeft" activeCell="A21" sqref="A21"/>
    </sheetView>
  </sheetViews>
  <sheetFormatPr defaultRowHeight="14.5"/>
  <cols>
    <col min="2" max="2" width="16.54296875" bestFit="1" customWidth="1"/>
    <col min="3" max="3" width="11.54296875" customWidth="1"/>
  </cols>
  <sheetData>
    <row r="1" spans="1:5">
      <c r="A1" t="s">
        <v>3</v>
      </c>
      <c r="B1" t="s">
        <v>209</v>
      </c>
      <c r="C1" t="s">
        <v>210</v>
      </c>
      <c r="E1">
        <v>1</v>
      </c>
    </row>
    <row r="2" spans="1:5">
      <c r="A2">
        <v>2022</v>
      </c>
      <c r="B2" t="s">
        <v>211</v>
      </c>
      <c r="C2" t="s">
        <v>212</v>
      </c>
    </row>
    <row r="3" spans="1:5">
      <c r="A3">
        <v>2021</v>
      </c>
      <c r="B3" t="s">
        <v>211</v>
      </c>
      <c r="C3" t="s">
        <v>212</v>
      </c>
    </row>
    <row r="4" spans="1:5">
      <c r="A4">
        <v>2020</v>
      </c>
      <c r="B4" t="s">
        <v>211</v>
      </c>
      <c r="C4" t="s">
        <v>212</v>
      </c>
    </row>
    <row r="5" spans="1:5">
      <c r="A5">
        <v>2019</v>
      </c>
      <c r="B5" t="s">
        <v>211</v>
      </c>
      <c r="C5" t="s">
        <v>212</v>
      </c>
    </row>
    <row r="6" spans="1:5">
      <c r="A6">
        <v>2018</v>
      </c>
      <c r="B6" t="s">
        <v>211</v>
      </c>
      <c r="C6" t="s">
        <v>212</v>
      </c>
    </row>
    <row r="7" spans="1:5">
      <c r="A7">
        <v>2017</v>
      </c>
      <c r="B7" t="s">
        <v>211</v>
      </c>
      <c r="C7" t="s">
        <v>212</v>
      </c>
    </row>
    <row r="8" spans="1:5">
      <c r="A8">
        <v>2016</v>
      </c>
      <c r="B8" t="s">
        <v>211</v>
      </c>
      <c r="C8" t="s">
        <v>212</v>
      </c>
    </row>
    <row r="9" spans="1:5">
      <c r="A9">
        <v>2015</v>
      </c>
      <c r="B9" t="s">
        <v>211</v>
      </c>
      <c r="C9" t="s">
        <v>212</v>
      </c>
    </row>
    <row r="10" spans="1:5">
      <c r="A10">
        <v>2014</v>
      </c>
      <c r="B10" t="s">
        <v>211</v>
      </c>
      <c r="C10" t="s">
        <v>212</v>
      </c>
    </row>
    <row r="11" spans="1:5">
      <c r="A11">
        <v>2013</v>
      </c>
      <c r="B11" t="s">
        <v>211</v>
      </c>
      <c r="C11" t="s">
        <v>212</v>
      </c>
    </row>
    <row r="12" spans="1:5">
      <c r="A12">
        <v>2012</v>
      </c>
      <c r="B12" t="s">
        <v>211</v>
      </c>
      <c r="C12" t="s">
        <v>212</v>
      </c>
    </row>
    <row r="13" spans="1:5">
      <c r="A13">
        <v>2011</v>
      </c>
      <c r="B13" t="s">
        <v>211</v>
      </c>
      <c r="C13" t="s">
        <v>212</v>
      </c>
    </row>
    <row r="14" spans="1:5">
      <c r="A14">
        <v>2010</v>
      </c>
      <c r="B14" t="s">
        <v>211</v>
      </c>
      <c r="C14" t="s">
        <v>212</v>
      </c>
    </row>
    <row r="15" spans="1:5">
      <c r="A15">
        <v>2009</v>
      </c>
      <c r="B15" t="s">
        <v>211</v>
      </c>
      <c r="C15" t="s">
        <v>212</v>
      </c>
    </row>
    <row r="16" spans="1:5">
      <c r="A16">
        <v>2008</v>
      </c>
      <c r="B16" t="s">
        <v>211</v>
      </c>
      <c r="C16" t="s">
        <v>212</v>
      </c>
    </row>
    <row r="17" spans="1:3">
      <c r="A17">
        <v>2007</v>
      </c>
      <c r="B17" t="s">
        <v>211</v>
      </c>
      <c r="C17" t="s">
        <v>212</v>
      </c>
    </row>
    <row r="18" spans="1:3">
      <c r="A18">
        <v>2006</v>
      </c>
      <c r="B18" t="s">
        <v>211</v>
      </c>
      <c r="C18" t="s">
        <v>212</v>
      </c>
    </row>
    <row r="19" spans="1:3">
      <c r="A19">
        <v>2005</v>
      </c>
      <c r="B19" t="s">
        <v>211</v>
      </c>
      <c r="C19" t="s">
        <v>212</v>
      </c>
    </row>
    <row r="20" spans="1:3">
      <c r="A20">
        <v>2004</v>
      </c>
      <c r="B20" t="s">
        <v>211</v>
      </c>
      <c r="C20" t="s">
        <v>212</v>
      </c>
    </row>
    <row r="21" spans="1:3">
      <c r="A21">
        <v>2003</v>
      </c>
      <c r="B21" t="s">
        <v>211</v>
      </c>
      <c r="C21" t="s">
        <v>212</v>
      </c>
    </row>
    <row r="22" spans="1:3">
      <c r="A22">
        <v>2002</v>
      </c>
      <c r="B22" t="s">
        <v>213</v>
      </c>
      <c r="C22" t="s">
        <v>15</v>
      </c>
    </row>
    <row r="23" spans="1:3">
      <c r="A23">
        <v>2001</v>
      </c>
      <c r="B23" t="s">
        <v>213</v>
      </c>
      <c r="C23" t="s">
        <v>15</v>
      </c>
    </row>
    <row r="24" spans="1:3">
      <c r="A24">
        <v>2000</v>
      </c>
      <c r="B24" t="s">
        <v>213</v>
      </c>
      <c r="C24" t="s">
        <v>15</v>
      </c>
    </row>
    <row r="25" spans="1:3">
      <c r="A25">
        <v>1999</v>
      </c>
      <c r="B25" t="s">
        <v>213</v>
      </c>
      <c r="C25" t="s">
        <v>15</v>
      </c>
    </row>
    <row r="26" spans="1:3">
      <c r="A26">
        <v>1998</v>
      </c>
      <c r="B26" t="s">
        <v>213</v>
      </c>
      <c r="C26" t="s">
        <v>15</v>
      </c>
    </row>
    <row r="27" spans="1:3">
      <c r="A27">
        <v>1997</v>
      </c>
      <c r="B27" t="s">
        <v>213</v>
      </c>
      <c r="C27" t="s">
        <v>15</v>
      </c>
    </row>
    <row r="28" spans="1:3">
      <c r="A28">
        <v>1996</v>
      </c>
      <c r="B28" t="s">
        <v>213</v>
      </c>
      <c r="C28" t="s">
        <v>15</v>
      </c>
    </row>
    <row r="29" spans="1:3">
      <c r="A29">
        <v>1995</v>
      </c>
      <c r="B29" t="s">
        <v>213</v>
      </c>
      <c r="C29" t="s">
        <v>15</v>
      </c>
    </row>
    <row r="30" spans="1:3">
      <c r="A30">
        <v>1994</v>
      </c>
      <c r="B30" t="s">
        <v>213</v>
      </c>
      <c r="C30" t="s">
        <v>15</v>
      </c>
    </row>
    <row r="31" spans="1:3">
      <c r="A31">
        <v>1993</v>
      </c>
      <c r="B31" t="s">
        <v>213</v>
      </c>
      <c r="C31" t="s">
        <v>15</v>
      </c>
    </row>
    <row r="32" spans="1:3">
      <c r="A32">
        <v>1992</v>
      </c>
      <c r="B32" t="s">
        <v>213</v>
      </c>
      <c r="C32" t="s">
        <v>15</v>
      </c>
    </row>
    <row r="33" spans="1:3">
      <c r="A33">
        <v>1991</v>
      </c>
      <c r="B33" t="s">
        <v>213</v>
      </c>
      <c r="C33" t="s">
        <v>15</v>
      </c>
    </row>
    <row r="34" spans="1:3">
      <c r="A34">
        <v>1990</v>
      </c>
      <c r="B34" t="s">
        <v>213</v>
      </c>
      <c r="C34" t="s">
        <v>15</v>
      </c>
    </row>
    <row r="35" spans="1:3">
      <c r="A35">
        <v>1989</v>
      </c>
      <c r="B35" t="s">
        <v>213</v>
      </c>
      <c r="C35" t="s">
        <v>15</v>
      </c>
    </row>
    <row r="36" spans="1:3">
      <c r="A36">
        <v>1988</v>
      </c>
      <c r="B36" t="s">
        <v>213</v>
      </c>
      <c r="C36" t="s">
        <v>15</v>
      </c>
    </row>
    <row r="37" spans="1:3">
      <c r="A37">
        <v>1987</v>
      </c>
      <c r="B37" t="s">
        <v>214</v>
      </c>
      <c r="C37" t="s">
        <v>15</v>
      </c>
    </row>
    <row r="38" spans="1:3">
      <c r="A38">
        <v>1986</v>
      </c>
      <c r="B38" t="s">
        <v>214</v>
      </c>
      <c r="C38" t="s">
        <v>15</v>
      </c>
    </row>
    <row r="39" spans="1:3">
      <c r="A39">
        <v>1985</v>
      </c>
      <c r="B39" t="s">
        <v>214</v>
      </c>
      <c r="C39" t="s">
        <v>15</v>
      </c>
    </row>
    <row r="40" spans="1:3">
      <c r="A40">
        <v>1984</v>
      </c>
      <c r="B40" t="s">
        <v>214</v>
      </c>
      <c r="C40" t="s">
        <v>15</v>
      </c>
    </row>
    <row r="41" spans="1:3">
      <c r="A41">
        <v>1983</v>
      </c>
      <c r="B41" t="s">
        <v>214</v>
      </c>
      <c r="C41" t="s">
        <v>15</v>
      </c>
    </row>
    <row r="42" spans="1:3">
      <c r="A42">
        <v>1982</v>
      </c>
      <c r="B42" t="s">
        <v>214</v>
      </c>
      <c r="C42" t="s">
        <v>215</v>
      </c>
    </row>
    <row r="43" spans="1:3">
      <c r="A43">
        <v>1981</v>
      </c>
      <c r="B43" t="s">
        <v>214</v>
      </c>
      <c r="C43" t="s">
        <v>215</v>
      </c>
    </row>
    <row r="44" spans="1:3">
      <c r="A44">
        <v>1980</v>
      </c>
      <c r="B44" t="s">
        <v>214</v>
      </c>
      <c r="C44" t="s">
        <v>215</v>
      </c>
    </row>
    <row r="45" spans="1:3">
      <c r="A45">
        <v>1979</v>
      </c>
      <c r="B45" t="s">
        <v>214</v>
      </c>
      <c r="C45" t="s">
        <v>215</v>
      </c>
    </row>
    <row r="46" spans="1:3">
      <c r="A46">
        <v>1978</v>
      </c>
      <c r="B46" t="s">
        <v>214</v>
      </c>
      <c r="C46" t="s">
        <v>215</v>
      </c>
    </row>
    <row r="47" spans="1:3">
      <c r="A47">
        <v>1977</v>
      </c>
      <c r="B47" t="s">
        <v>216</v>
      </c>
      <c r="C47" t="s">
        <v>215</v>
      </c>
    </row>
    <row r="48" spans="1:3">
      <c r="A48">
        <v>1976</v>
      </c>
      <c r="B48" t="s">
        <v>216</v>
      </c>
      <c r="C48" t="s">
        <v>215</v>
      </c>
    </row>
    <row r="49" spans="1:3">
      <c r="A49">
        <v>1975</v>
      </c>
      <c r="B49" t="s">
        <v>216</v>
      </c>
      <c r="C49" t="s">
        <v>215</v>
      </c>
    </row>
    <row r="50" spans="1:3">
      <c r="A50">
        <v>1974</v>
      </c>
      <c r="B50" t="s">
        <v>216</v>
      </c>
      <c r="C50" t="s">
        <v>215</v>
      </c>
    </row>
    <row r="51" spans="1:3">
      <c r="A51">
        <v>1973</v>
      </c>
      <c r="B51" t="s">
        <v>216</v>
      </c>
      <c r="C51" t="s">
        <v>215</v>
      </c>
    </row>
    <row r="52" spans="1:3">
      <c r="A52">
        <v>1972</v>
      </c>
      <c r="B52" t="s">
        <v>216</v>
      </c>
      <c r="C52" t="s">
        <v>217</v>
      </c>
    </row>
    <row r="53" spans="1:3">
      <c r="A53">
        <v>1971</v>
      </c>
      <c r="B53" t="s">
        <v>216</v>
      </c>
      <c r="C53" t="s">
        <v>217</v>
      </c>
    </row>
    <row r="54" spans="1:3">
      <c r="A54">
        <v>1970</v>
      </c>
      <c r="B54" t="s">
        <v>216</v>
      </c>
      <c r="C54" t="s">
        <v>217</v>
      </c>
    </row>
    <row r="55" spans="1:3">
      <c r="A55">
        <v>1969</v>
      </c>
      <c r="B55" t="s">
        <v>216</v>
      </c>
      <c r="C55" t="s">
        <v>217</v>
      </c>
    </row>
    <row r="56" spans="1:3">
      <c r="A56">
        <v>1968</v>
      </c>
      <c r="B56" t="s">
        <v>216</v>
      </c>
      <c r="C56" t="s">
        <v>217</v>
      </c>
    </row>
    <row r="57" spans="1:3">
      <c r="A57">
        <v>1967</v>
      </c>
      <c r="B57" t="s">
        <v>218</v>
      </c>
      <c r="C57" t="s">
        <v>217</v>
      </c>
    </row>
    <row r="58" spans="1:3">
      <c r="A58">
        <v>1966</v>
      </c>
      <c r="B58" t="s">
        <v>218</v>
      </c>
      <c r="C58" t="s">
        <v>217</v>
      </c>
    </row>
    <row r="59" spans="1:3">
      <c r="A59">
        <v>1965</v>
      </c>
      <c r="B59" t="s">
        <v>218</v>
      </c>
      <c r="C59" t="s">
        <v>217</v>
      </c>
    </row>
    <row r="60" spans="1:3">
      <c r="A60">
        <v>1964</v>
      </c>
      <c r="B60" t="s">
        <v>218</v>
      </c>
      <c r="C60" t="s">
        <v>217</v>
      </c>
    </row>
    <row r="61" spans="1:3">
      <c r="A61">
        <v>1963</v>
      </c>
      <c r="B61" t="s">
        <v>218</v>
      </c>
      <c r="C61" t="s">
        <v>217</v>
      </c>
    </row>
    <row r="62" spans="1:3">
      <c r="A62">
        <v>1962</v>
      </c>
      <c r="B62" t="s">
        <v>218</v>
      </c>
      <c r="C62" t="s">
        <v>219</v>
      </c>
    </row>
    <row r="63" spans="1:3">
      <c r="A63">
        <v>1961</v>
      </c>
      <c r="B63" t="s">
        <v>218</v>
      </c>
      <c r="C63" t="s">
        <v>219</v>
      </c>
    </row>
    <row r="64" spans="1:3">
      <c r="A64">
        <v>1960</v>
      </c>
      <c r="B64" t="s">
        <v>218</v>
      </c>
      <c r="C64" t="s">
        <v>219</v>
      </c>
    </row>
    <row r="65" spans="1:3">
      <c r="A65">
        <v>1959</v>
      </c>
      <c r="B65" t="s">
        <v>218</v>
      </c>
      <c r="C65" t="s">
        <v>219</v>
      </c>
    </row>
    <row r="66" spans="1:3">
      <c r="A66">
        <v>1958</v>
      </c>
      <c r="B66" t="s">
        <v>218</v>
      </c>
      <c r="C66" t="s">
        <v>219</v>
      </c>
    </row>
    <row r="67" spans="1:3">
      <c r="A67">
        <v>1957</v>
      </c>
      <c r="B67" t="s">
        <v>220</v>
      </c>
      <c r="C67" t="s">
        <v>219</v>
      </c>
    </row>
    <row r="68" spans="1:3">
      <c r="A68">
        <v>1956</v>
      </c>
      <c r="B68" t="s">
        <v>220</v>
      </c>
      <c r="C68" t="s">
        <v>219</v>
      </c>
    </row>
    <row r="69" spans="1:3">
      <c r="A69">
        <v>1955</v>
      </c>
      <c r="B69" t="s">
        <v>220</v>
      </c>
      <c r="C69" t="s">
        <v>219</v>
      </c>
    </row>
    <row r="70" spans="1:3">
      <c r="A70">
        <v>1954</v>
      </c>
      <c r="B70" t="s">
        <v>220</v>
      </c>
      <c r="C70" t="s">
        <v>219</v>
      </c>
    </row>
    <row r="71" spans="1:3">
      <c r="A71">
        <v>1953</v>
      </c>
      <c r="B71" t="s">
        <v>220</v>
      </c>
      <c r="C71" t="s">
        <v>219</v>
      </c>
    </row>
    <row r="72" spans="1:3">
      <c r="A72">
        <v>1952</v>
      </c>
      <c r="B72" t="s">
        <v>220</v>
      </c>
      <c r="C72" t="s">
        <v>221</v>
      </c>
    </row>
    <row r="73" spans="1:3">
      <c r="A73">
        <v>1951</v>
      </c>
      <c r="B73" t="s">
        <v>220</v>
      </c>
      <c r="C73" t="s">
        <v>221</v>
      </c>
    </row>
    <row r="74" spans="1:3">
      <c r="A74">
        <v>1950</v>
      </c>
      <c r="B74" t="s">
        <v>220</v>
      </c>
      <c r="C74" t="s">
        <v>221</v>
      </c>
    </row>
    <row r="75" spans="1:3">
      <c r="A75">
        <v>1949</v>
      </c>
      <c r="B75" t="s">
        <v>220</v>
      </c>
      <c r="C75" t="s">
        <v>221</v>
      </c>
    </row>
    <row r="76" spans="1:3">
      <c r="A76">
        <v>1948</v>
      </c>
      <c r="B76" t="s">
        <v>220</v>
      </c>
      <c r="C76" t="s">
        <v>221</v>
      </c>
    </row>
    <row r="77" spans="1:3">
      <c r="A77">
        <v>1947</v>
      </c>
      <c r="B77" t="s">
        <v>220</v>
      </c>
      <c r="C77" t="s">
        <v>221</v>
      </c>
    </row>
    <row r="78" spans="1:3">
      <c r="A78">
        <v>1946</v>
      </c>
      <c r="B78" t="s">
        <v>220</v>
      </c>
      <c r="C78" t="s">
        <v>221</v>
      </c>
    </row>
    <row r="79" spans="1:3">
      <c r="A79">
        <v>1945</v>
      </c>
      <c r="B79" t="s">
        <v>220</v>
      </c>
      <c r="C79" t="s">
        <v>221</v>
      </c>
    </row>
    <row r="80" spans="1:3">
      <c r="A80">
        <v>1944</v>
      </c>
      <c r="B80" t="s">
        <v>220</v>
      </c>
      <c r="C80" t="s">
        <v>221</v>
      </c>
    </row>
    <row r="81" spans="1:3">
      <c r="A81">
        <v>1943</v>
      </c>
      <c r="B81" t="s">
        <v>220</v>
      </c>
      <c r="C81" t="s">
        <v>221</v>
      </c>
    </row>
    <row r="82" spans="1:3">
      <c r="A82">
        <v>1942</v>
      </c>
      <c r="B82" t="s">
        <v>220</v>
      </c>
      <c r="C82" t="s">
        <v>221</v>
      </c>
    </row>
    <row r="83" spans="1:3">
      <c r="A83">
        <v>1941</v>
      </c>
      <c r="B83" t="s">
        <v>220</v>
      </c>
      <c r="C83" t="s">
        <v>221</v>
      </c>
    </row>
    <row r="84" spans="1:3">
      <c r="A84">
        <v>1940</v>
      </c>
      <c r="B84" t="s">
        <v>220</v>
      </c>
      <c r="C84" t="s">
        <v>221</v>
      </c>
    </row>
    <row r="85" spans="1:3">
      <c r="A85">
        <v>1939</v>
      </c>
      <c r="B85" t="s">
        <v>220</v>
      </c>
      <c r="C85" t="s">
        <v>221</v>
      </c>
    </row>
    <row r="86" spans="1:3">
      <c r="A86">
        <v>1938</v>
      </c>
      <c r="B86" t="s">
        <v>220</v>
      </c>
      <c r="C86" t="s">
        <v>221</v>
      </c>
    </row>
    <row r="87" spans="1:3">
      <c r="A87">
        <v>1937</v>
      </c>
      <c r="B87" t="s">
        <v>220</v>
      </c>
      <c r="C87" t="s">
        <v>221</v>
      </c>
    </row>
    <row r="88" spans="1:3">
      <c r="A88">
        <v>1936</v>
      </c>
      <c r="B88" t="s">
        <v>220</v>
      </c>
      <c r="C88" t="s">
        <v>221</v>
      </c>
    </row>
    <row r="89" spans="1:3">
      <c r="A89">
        <v>1935</v>
      </c>
      <c r="B89" t="s">
        <v>220</v>
      </c>
      <c r="C89" t="s">
        <v>221</v>
      </c>
    </row>
    <row r="90" spans="1:3">
      <c r="A90">
        <v>1934</v>
      </c>
      <c r="B90" t="s">
        <v>220</v>
      </c>
      <c r="C90" t="s">
        <v>221</v>
      </c>
    </row>
    <row r="91" spans="1:3">
      <c r="A91">
        <v>1933</v>
      </c>
      <c r="B91" t="s">
        <v>220</v>
      </c>
      <c r="C91" t="s">
        <v>221</v>
      </c>
    </row>
    <row r="92" spans="1:3">
      <c r="A92">
        <v>1932</v>
      </c>
      <c r="B92" t="s">
        <v>220</v>
      </c>
      <c r="C92" t="s">
        <v>221</v>
      </c>
    </row>
    <row r="93" spans="1:3">
      <c r="A93">
        <v>1931</v>
      </c>
      <c r="B93" t="s">
        <v>220</v>
      </c>
      <c r="C93" t="s">
        <v>221</v>
      </c>
    </row>
    <row r="94" spans="1:3">
      <c r="A94">
        <v>1930</v>
      </c>
      <c r="B94" t="s">
        <v>220</v>
      </c>
      <c r="C94" t="s">
        <v>221</v>
      </c>
    </row>
    <row r="95" spans="1:3">
      <c r="A95">
        <v>1929</v>
      </c>
      <c r="B95" t="s">
        <v>220</v>
      </c>
      <c r="C95" t="s">
        <v>221</v>
      </c>
    </row>
    <row r="96" spans="1:3">
      <c r="A96">
        <v>1928</v>
      </c>
      <c r="B96" t="s">
        <v>220</v>
      </c>
      <c r="C96" t="s">
        <v>221</v>
      </c>
    </row>
    <row r="97" spans="1:3">
      <c r="A97">
        <v>1927</v>
      </c>
      <c r="B97" t="s">
        <v>220</v>
      </c>
      <c r="C97" t="s">
        <v>221</v>
      </c>
    </row>
    <row r="98" spans="1:3">
      <c r="A98">
        <v>1926</v>
      </c>
      <c r="B98" t="s">
        <v>220</v>
      </c>
      <c r="C98" t="s">
        <v>221</v>
      </c>
    </row>
    <row r="99" spans="1:3">
      <c r="A99">
        <v>1925</v>
      </c>
      <c r="B99" t="s">
        <v>220</v>
      </c>
      <c r="C99" t="s">
        <v>221</v>
      </c>
    </row>
    <row r="100" spans="1:3">
      <c r="A100">
        <v>1924</v>
      </c>
      <c r="B100" t="s">
        <v>220</v>
      </c>
      <c r="C100" t="s">
        <v>221</v>
      </c>
    </row>
    <row r="101" spans="1:3">
      <c r="A101">
        <v>1923</v>
      </c>
      <c r="B101" t="s">
        <v>220</v>
      </c>
      <c r="C101" t="s">
        <v>221</v>
      </c>
    </row>
    <row r="102" spans="1:3">
      <c r="A102">
        <v>1922</v>
      </c>
      <c r="B102" t="s">
        <v>220</v>
      </c>
      <c r="C102" t="s">
        <v>221</v>
      </c>
    </row>
    <row r="103" spans="1:3">
      <c r="A103">
        <v>1921</v>
      </c>
      <c r="B103" t="s">
        <v>220</v>
      </c>
      <c r="C103" t="s">
        <v>221</v>
      </c>
    </row>
    <row r="104" spans="1:3">
      <c r="A104">
        <v>1920</v>
      </c>
      <c r="B104" t="s">
        <v>220</v>
      </c>
      <c r="C104" t="s">
        <v>221</v>
      </c>
    </row>
    <row r="105" spans="1:3">
      <c r="A105">
        <v>1919</v>
      </c>
      <c r="B105" t="s">
        <v>220</v>
      </c>
      <c r="C105" t="s">
        <v>221</v>
      </c>
    </row>
    <row r="106" spans="1:3">
      <c r="A106">
        <v>1918</v>
      </c>
      <c r="B106" t="s">
        <v>220</v>
      </c>
      <c r="C106" t="s">
        <v>221</v>
      </c>
    </row>
    <row r="107" spans="1:3">
      <c r="A107">
        <v>1917</v>
      </c>
      <c r="B107" t="s">
        <v>220</v>
      </c>
      <c r="C107" t="s">
        <v>221</v>
      </c>
    </row>
    <row r="108" spans="1:3">
      <c r="A108">
        <v>1916</v>
      </c>
      <c r="B108" t="s">
        <v>220</v>
      </c>
      <c r="C108" t="s">
        <v>221</v>
      </c>
    </row>
    <row r="109" spans="1:3">
      <c r="A109">
        <v>1915</v>
      </c>
      <c r="B109" t="s">
        <v>220</v>
      </c>
      <c r="C109" t="s">
        <v>221</v>
      </c>
    </row>
    <row r="110" spans="1:3">
      <c r="A110">
        <v>1914</v>
      </c>
      <c r="B110" t="s">
        <v>220</v>
      </c>
      <c r="C110" t="s">
        <v>221</v>
      </c>
    </row>
    <row r="111" spans="1:3">
      <c r="A111">
        <v>1913</v>
      </c>
      <c r="B111" t="s">
        <v>220</v>
      </c>
      <c r="C111" t="s">
        <v>221</v>
      </c>
    </row>
    <row r="112" spans="1:3">
      <c r="A112">
        <v>1912</v>
      </c>
      <c r="B112" t="s">
        <v>220</v>
      </c>
      <c r="C112" t="s">
        <v>221</v>
      </c>
    </row>
    <row r="113" spans="1:3">
      <c r="A113">
        <v>1911</v>
      </c>
      <c r="B113" t="s">
        <v>220</v>
      </c>
      <c r="C113" t="s">
        <v>221</v>
      </c>
    </row>
    <row r="114" spans="1:3">
      <c r="A114">
        <v>1910</v>
      </c>
      <c r="B114" t="s">
        <v>220</v>
      </c>
      <c r="C114" t="s">
        <v>221</v>
      </c>
    </row>
    <row r="115" spans="1:3">
      <c r="A115">
        <v>1909</v>
      </c>
      <c r="B115" t="s">
        <v>220</v>
      </c>
      <c r="C115" t="s">
        <v>221</v>
      </c>
    </row>
  </sheetData>
  <pageMargins left="0.7" right="0.7" top="0.78740157499999996" bottom="0.78740157499999996" header="0.3" footer="0.3"/>
  <pageSetup paperSize="9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Výsledky</vt:lpstr>
      <vt:lpstr>Startovka</vt:lpstr>
      <vt:lpstr>Cíl</vt:lpstr>
      <vt:lpstr>Přihlášení závodníci</vt:lpstr>
      <vt:lpstr>List1</vt:lpstr>
      <vt:lpstr>Kategorie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Tučan Jindřich 55324</dc:creator>
  <cp:lastModifiedBy>Hana Dejmková</cp:lastModifiedBy>
  <cp:revision/>
  <dcterms:created xsi:type="dcterms:W3CDTF">2013-07-15T18:59:30Z</dcterms:created>
  <dcterms:modified xsi:type="dcterms:W3CDTF">2022-07-20T18:17:12Z</dcterms:modified>
</cp:coreProperties>
</file>